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" windowWidth="12600" windowHeight="11010" tabRatio="851" firstSheet="1" activeTab="1"/>
  </bookViews>
  <sheets>
    <sheet name="Macro-commandes" sheetId="1" state="hidden" r:id="rId1"/>
    <sheet name="Coordonnées" sheetId="2" r:id="rId2"/>
    <sheet name="Résultats" sheetId="3" r:id="rId3"/>
    <sheet name="Ordinaire GE" sheetId="4" r:id="rId4"/>
    <sheet name="Extraordinaire GE" sheetId="5" r:id="rId5"/>
    <sheet name="DO fonctions" sheetId="6" r:id="rId6"/>
    <sheet name="RO fonctions" sheetId="7" r:id="rId7"/>
    <sheet name="DE fonctions" sheetId="8" r:id="rId8"/>
    <sheet name="RE fonctions" sheetId="9" r:id="rId9"/>
    <sheet name="Actif" sheetId="10" r:id="rId10"/>
    <sheet name="Passif" sheetId="11" r:id="rId11"/>
    <sheet name="Charges" sheetId="12" r:id="rId12"/>
    <sheet name="Produits" sheetId="13" r:id="rId13"/>
    <sheet name="Commentaires" sheetId="14" r:id="rId14"/>
    <sheet name="Glossaire" sheetId="15" r:id="rId15"/>
  </sheets>
  <definedNames/>
  <calcPr fullCalcOnLoad="1"/>
</workbook>
</file>

<file path=xl/sharedStrings.xml><?xml version="1.0" encoding="utf-8"?>
<sst xmlns="http://schemas.openxmlformats.org/spreadsheetml/2006/main" count="550" uniqueCount="356">
  <si>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</si>
  <si>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</si>
  <si>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</si>
  <si>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</si>
  <si>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</si>
  <si>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</si>
  <si>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</si>
  <si>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</si>
  <si>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</si>
  <si>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</si>
  <si>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</si>
  <si>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</si>
  <si>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</si>
  <si>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</si>
  <si>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</si>
  <si>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</si>
  <si>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</si>
  <si>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</si>
  <si>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</si>
  <si>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</si>
  <si>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</si>
  <si>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</si>
  <si>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</si>
  <si>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</si>
  <si>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</si>
  <si>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</si>
  <si>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</si>
  <si>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</si>
  <si>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</si>
  <si>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</si>
  <si>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</si>
  <si>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Dépenses ordinaires (engagements actés aux comptes)</t>
  </si>
  <si>
    <t>Recettes ordinaires (Droits actés aux comptes)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</si>
  <si>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</si>
  <si>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</si>
  <si>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</si>
  <si>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</si>
  <si>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</si>
  <si>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</si>
  <si>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</si>
  <si>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 xml:space="preserve">B I L A N </t>
  </si>
  <si>
    <t>A C T I F</t>
  </si>
  <si>
    <t>Codes</t>
  </si>
  <si>
    <t>ACTIFS IMMOBILISES</t>
  </si>
  <si>
    <t>21/28</t>
  </si>
  <si>
    <t xml:space="preserve">I . </t>
  </si>
  <si>
    <t>Immobilisations incorporelles</t>
  </si>
  <si>
    <t xml:space="preserve">II. </t>
  </si>
  <si>
    <t>Immobilisations corporelles</t>
  </si>
  <si>
    <t>22/26</t>
  </si>
  <si>
    <t>Patrimoine immobilier</t>
  </si>
  <si>
    <t>A.</t>
  </si>
  <si>
    <t>Terres et terrains non bâtis ...............................................................................</t>
  </si>
  <si>
    <t>B.</t>
  </si>
  <si>
    <t>Constructions et leurs terrains ...........................................................................</t>
  </si>
  <si>
    <t>C.</t>
  </si>
  <si>
    <t>Voiries .........................................................................................................................</t>
  </si>
  <si>
    <t>D.</t>
  </si>
  <si>
    <t>Ouvrages d'art .............................................................................................................</t>
  </si>
  <si>
    <t>E.</t>
  </si>
  <si>
    <t>Patrimoine mobilier</t>
  </si>
  <si>
    <t>F.</t>
  </si>
  <si>
    <t>230/3</t>
  </si>
  <si>
    <t>G.</t>
  </si>
  <si>
    <t>Patrimoine artistique et mobilier divers .................................................................</t>
  </si>
  <si>
    <t>Autres immobilisations corporelles</t>
  </si>
  <si>
    <t>H.</t>
  </si>
  <si>
    <t>Immobilisations en cours d'exécution ...................................................................</t>
  </si>
  <si>
    <t>I.</t>
  </si>
  <si>
    <t>Droits réels d'emphythéoses et superficies..................................................... .................................. ....................</t>
  </si>
  <si>
    <t>J.</t>
  </si>
  <si>
    <t>Immobilisations en location-financement .............................................. ............................</t>
  </si>
  <si>
    <t>262/3</t>
  </si>
  <si>
    <t>III.</t>
  </si>
  <si>
    <t xml:space="preserve">Subsides d'investissements accordés </t>
  </si>
  <si>
    <t>Aux entreprises privées ..................................................................................... .....................</t>
  </si>
  <si>
    <t>Aux ménages, ASBL et autres organismes ............................................... ........................</t>
  </si>
  <si>
    <t>A l'Autorité supérieure......................................................................................... .....................</t>
  </si>
  <si>
    <t>Aux autres pouvoirs publics ................................................................ ...................................</t>
  </si>
  <si>
    <t>IV.</t>
  </si>
  <si>
    <t xml:space="preserve">Promesses de subsides à recevoir, prêts </t>
  </si>
  <si>
    <t>Promesse de subsides à recevoir.................................................. ......................................</t>
  </si>
  <si>
    <t>270/4</t>
  </si>
  <si>
    <t>Prêts accordés ............................................................................ .............................................</t>
  </si>
  <si>
    <t>V.</t>
  </si>
  <si>
    <t>Immobilisations financières</t>
  </si>
  <si>
    <t>Participations et titres à revenus fixes ................................................................</t>
  </si>
  <si>
    <t>282/5</t>
  </si>
  <si>
    <t>Cautionnements versés à plus d'un an .............................................................</t>
  </si>
  <si>
    <t>ACTIFS CIRCULANTS</t>
  </si>
  <si>
    <t>30/58</t>
  </si>
  <si>
    <t xml:space="preserve">VI. </t>
  </si>
  <si>
    <t>Stocks</t>
  </si>
  <si>
    <t>VII.</t>
  </si>
  <si>
    <t>Créances à un an au plus</t>
  </si>
  <si>
    <t>40/42</t>
  </si>
  <si>
    <t>Débiteurs ................................................................................................................................................</t>
  </si>
  <si>
    <t>Autres créances......................................................................................................................................</t>
  </si>
  <si>
    <t>41/42</t>
  </si>
  <si>
    <t>1. T.V.A. et taxes additionnelles ..........................................................................................................</t>
  </si>
  <si>
    <t>411/2</t>
  </si>
  <si>
    <t>2. Subsides, dons et legs et emprunts .............................................................................................</t>
  </si>
  <si>
    <t>3. Intérêts, dividendes et ristournes ..................................................................................................</t>
  </si>
  <si>
    <t>4. Créances diverses  ..........................................................................................................................</t>
  </si>
  <si>
    <t>416/8</t>
  </si>
  <si>
    <t>Récupérations des remboursements d'emprunts.........................................................................</t>
  </si>
  <si>
    <t>Récupération des prêts........................................................................................................................</t>
  </si>
  <si>
    <t>425/8</t>
  </si>
  <si>
    <t>VIII.</t>
  </si>
  <si>
    <t>Opérations pour compte de tiers</t>
  </si>
  <si>
    <t>48/A</t>
  </si>
  <si>
    <t>IX.</t>
  </si>
  <si>
    <t>Comptes financiers</t>
  </si>
  <si>
    <t>55/58</t>
  </si>
  <si>
    <t>Placements de trésorerie à un an au plus ......................................................................................</t>
  </si>
  <si>
    <t>Valeurs disponibles ..............................................................................................................................</t>
  </si>
  <si>
    <t>Paiements en cours..............................................................................................................................</t>
  </si>
  <si>
    <t>56/8</t>
  </si>
  <si>
    <t>X.</t>
  </si>
  <si>
    <t xml:space="preserve">Comptes de régularisation et d'attente </t>
  </si>
  <si>
    <t>49/A</t>
  </si>
  <si>
    <t xml:space="preserve">TOTAL DE L'ACTIF   </t>
  </si>
  <si>
    <t>21/58</t>
  </si>
  <si>
    <t>P A S S I F</t>
  </si>
  <si>
    <t>FONDS PROPRES</t>
  </si>
  <si>
    <t>10/16</t>
  </si>
  <si>
    <t>I'.</t>
  </si>
  <si>
    <t xml:space="preserve">Capital </t>
  </si>
  <si>
    <t>II'.</t>
  </si>
  <si>
    <t>Résultats capitalisés</t>
  </si>
  <si>
    <t>III'.</t>
  </si>
  <si>
    <t>Résultats reportés</t>
  </si>
  <si>
    <t>A'.</t>
  </si>
  <si>
    <t>Des exercices antérieurs...............................................................................................</t>
  </si>
  <si>
    <t>B'.</t>
  </si>
  <si>
    <t>De l'exercice précédent...............................................................................................</t>
  </si>
  <si>
    <t>C'.</t>
  </si>
  <si>
    <t>Du dernier exercice.....................................................................................................</t>
  </si>
  <si>
    <t>IV'.</t>
  </si>
  <si>
    <t xml:space="preserve">Réserves  </t>
  </si>
  <si>
    <t>Fonds de réserve ordinaire.......................................................................................</t>
  </si>
  <si>
    <t>Fonds de réserve extraordinaire.................................................................................</t>
  </si>
  <si>
    <t>V'.</t>
  </si>
  <si>
    <t xml:space="preserve">Subsides d'investissement, dons et legs reçus </t>
  </si>
  <si>
    <t>Des entreprises privées  .............................................................................................</t>
  </si>
  <si>
    <t>Des ménages, des A.S.B.L. et autres organismes  .......................................................</t>
  </si>
  <si>
    <t>De l'Autorité supérieure  ..............................................................................................</t>
  </si>
  <si>
    <t>D'.</t>
  </si>
  <si>
    <t>Des autres pouvoirs publics   .....................................................................................</t>
  </si>
  <si>
    <t>VI'.</t>
  </si>
  <si>
    <t xml:space="preserve">Provisions pour risques et charges  </t>
  </si>
  <si>
    <t>DETTES</t>
  </si>
  <si>
    <t>17/49</t>
  </si>
  <si>
    <t>VII'.</t>
  </si>
  <si>
    <t xml:space="preserve">Dettes à plus d'un an </t>
  </si>
  <si>
    <t>Emprunts à charge de la commune ......................................................</t>
  </si>
  <si>
    <t>171/5</t>
  </si>
  <si>
    <t>Emprunts à charge de l'Autorité supérieure............................................</t>
  </si>
  <si>
    <t>Emprunts à charge de tiers..................................................................</t>
  </si>
  <si>
    <t>Dettes de location-financement............................................................</t>
  </si>
  <si>
    <t>E'.</t>
  </si>
  <si>
    <t>Emprunts publics ...............................................................................</t>
  </si>
  <si>
    <t>F'.</t>
  </si>
  <si>
    <t>Dettes diverses  à plus d'un an.............................................................</t>
  </si>
  <si>
    <t>G'.</t>
  </si>
  <si>
    <t>Garanties reçues à plus d'un an............................................................</t>
  </si>
  <si>
    <t>VIII'.</t>
  </si>
  <si>
    <t>Dettes à un an au plus</t>
  </si>
  <si>
    <t>43/6</t>
  </si>
  <si>
    <t>Dettes financières................................................................................</t>
  </si>
  <si>
    <t>1'. Remboursements d'emprunts ..........................................................</t>
  </si>
  <si>
    <t>2'. Charges financières des emprunts ...................................................</t>
  </si>
  <si>
    <t>3'. Dettes sur comptes-courants...........................................................</t>
  </si>
  <si>
    <t>Dettes commerciales ..........................................................................</t>
  </si>
  <si>
    <t>Dettes fiscales, salariales et sociales  ................................................................................................</t>
  </si>
  <si>
    <t>Dettes diverses ..................................................................................</t>
  </si>
  <si>
    <t>464/7</t>
  </si>
  <si>
    <t>IX'.</t>
  </si>
  <si>
    <t>48/P</t>
  </si>
  <si>
    <t>X'.</t>
  </si>
  <si>
    <t xml:space="preserve">Comptes de régularisation et d'attente  </t>
  </si>
  <si>
    <t>49/P</t>
  </si>
  <si>
    <t xml:space="preserve">TOTAL DU PASSIF   </t>
  </si>
  <si>
    <t>10/49</t>
  </si>
  <si>
    <t>COMPTE DE RESULTATS</t>
  </si>
  <si>
    <t xml:space="preserve">I. </t>
  </si>
  <si>
    <t>Charges courantes</t>
  </si>
  <si>
    <t xml:space="preserve"> </t>
  </si>
  <si>
    <t>Achats de matières ..............................................................................................</t>
  </si>
  <si>
    <t>Services et biens d'exploitation .........................................................................</t>
  </si>
  <si>
    <t>Frais de personnel ..............................................................................................</t>
  </si>
  <si>
    <t>Subsides d'exploitation accordés ...................................................................</t>
  </si>
  <si>
    <t>Remboursements des emprunts ...................................................................</t>
  </si>
  <si>
    <t>Charges financières</t>
  </si>
  <si>
    <t>a.  Charges financières des emprunts ...........................................................</t>
  </si>
  <si>
    <t>651/6</t>
  </si>
  <si>
    <t>b.  Charges financières diverses ....................................................................</t>
  </si>
  <si>
    <t>c.  Frais de la gestion financière .....................................................................</t>
  </si>
  <si>
    <t>II.</t>
  </si>
  <si>
    <t>Sous-total  (charges courantes)</t>
  </si>
  <si>
    <t>60/65</t>
  </si>
  <si>
    <t>Boni courant (II' - II)</t>
  </si>
  <si>
    <t/>
  </si>
  <si>
    <t>Dotations aux amortissements .........................................................................</t>
  </si>
  <si>
    <t>Réductions annuelles de valeurs .....................................................................</t>
  </si>
  <si>
    <t>Réductions et variations des stocks ...............................................................</t>
  </si>
  <si>
    <t>662/4</t>
  </si>
  <si>
    <t xml:space="preserve">Redressement des récupérations des </t>
  </si>
  <si>
    <t>remboursements d'emprunts ...........................................................................</t>
  </si>
  <si>
    <t>Provisions pour risques et charges ...............................................................</t>
  </si>
  <si>
    <t xml:space="preserve">Dotations aux amortissements des subsides </t>
  </si>
  <si>
    <t>d'investissement accordés ...............................................................................</t>
  </si>
  <si>
    <t>Sous-total (charges non décaissées)</t>
  </si>
  <si>
    <t>VI.</t>
  </si>
  <si>
    <t>Total des charges d'exploitation (II + V)</t>
  </si>
  <si>
    <t>60/66</t>
  </si>
  <si>
    <t>Boni d'exploitation (VI' - VI)</t>
  </si>
  <si>
    <t>Charges exceptionnelles</t>
  </si>
  <si>
    <t>Du service ordinaire ............................................................................................</t>
  </si>
  <si>
    <t>Du service extraordinaire ..................................................................................</t>
  </si>
  <si>
    <t>Charges exceptionnelles non budgétées .....................................................</t>
  </si>
  <si>
    <t>Sous-total (charges exceptionnelles)</t>
  </si>
  <si>
    <t>Dotations aux réserves</t>
  </si>
  <si>
    <t>Du service ordinaire .........................................................................................</t>
  </si>
  <si>
    <t>Du service extraordinaire ................................................................................</t>
  </si>
  <si>
    <t>Sous-total des dotations aux réserves</t>
  </si>
  <si>
    <t>67/68</t>
  </si>
  <si>
    <t>XI.</t>
  </si>
  <si>
    <t>Boni exceptionnel  (X' - X)</t>
  </si>
  <si>
    <t>XII.</t>
  </si>
  <si>
    <t>Total des charges (VI + X)</t>
  </si>
  <si>
    <t>XIII.</t>
  </si>
  <si>
    <t>Boni de l'exercice (XII' - XII)</t>
  </si>
  <si>
    <t>XIV.</t>
  </si>
  <si>
    <t>Affectation des bonis (XIII)</t>
  </si>
  <si>
    <t>Boni d'exploitation à reporter au bilan ............................................................</t>
  </si>
  <si>
    <t>Boni exceptionnel à reporter au bilan .............................................................</t>
  </si>
  <si>
    <t>Sous-total (affectation des résultats)</t>
  </si>
  <si>
    <t>XV.</t>
  </si>
  <si>
    <t>Contrôle de balance (XII + XIV = XV')</t>
  </si>
  <si>
    <t xml:space="preserve">I'. </t>
  </si>
  <si>
    <t>Produits courants</t>
  </si>
  <si>
    <t>Produits de la fiscalité ..........................................................................</t>
  </si>
  <si>
    <t>Produits d'exploitation .........................................................................</t>
  </si>
  <si>
    <t xml:space="preserve">Subsides d'exploitation reçus et récupérations de </t>
  </si>
  <si>
    <t>charges de personnel ...........................................................................</t>
  </si>
  <si>
    <t>72/73</t>
  </si>
  <si>
    <t>Récupération des remboursements d'emprunts .......................................</t>
  </si>
  <si>
    <t>Produits financiers</t>
  </si>
  <si>
    <t xml:space="preserve">a'.  Récupération des charges financières des </t>
  </si>
  <si>
    <t xml:space="preserve">      emprunts et des prêts accordés ......................................................................</t>
  </si>
  <si>
    <t>751/5</t>
  </si>
  <si>
    <t>b'   Produits financiers divers ................................................................</t>
  </si>
  <si>
    <t>754/7</t>
  </si>
  <si>
    <t>Sous-total  (produits courants)</t>
  </si>
  <si>
    <t>70/75</t>
  </si>
  <si>
    <t>Mali courant (II - II')</t>
  </si>
  <si>
    <t>Plus-values annuelles ..........................................................................</t>
  </si>
  <si>
    <t>Variations des stocks ..........................................................................</t>
  </si>
  <si>
    <t>Redressement des cptes des remb. des emprunts ...........</t>
  </si>
  <si>
    <t>Travaux internes passés à l'immobilisé ...................................................</t>
  </si>
  <si>
    <t>Sous-total (produits non encaissés)</t>
  </si>
  <si>
    <t>Total des produits d'exploitation (II' + V')</t>
  </si>
  <si>
    <t>70/76</t>
  </si>
  <si>
    <t>Mali d'exploitation (VI - VI')</t>
  </si>
  <si>
    <t>Produits exceptionnels</t>
  </si>
  <si>
    <t>Du service ordinaire .............................................................................</t>
  </si>
  <si>
    <t>Du service extraordinaire .......................................................................</t>
  </si>
  <si>
    <t>Produits exceptionnels non budgétés ................................................</t>
  </si>
  <si>
    <t>Sous-total (produits exceptionnels)</t>
  </si>
  <si>
    <t>Prélèvements sur les réserves</t>
  </si>
  <si>
    <t>Sous-total des prélèvements sur réserves</t>
  </si>
  <si>
    <t>Total des produits exceptionnels et des</t>
  </si>
  <si>
    <t>prélèvements sur réserves (VIII' + IX')</t>
  </si>
  <si>
    <t>77/78</t>
  </si>
  <si>
    <t>XI'.</t>
  </si>
  <si>
    <t>Mali exceptionnel  (X - X')</t>
  </si>
  <si>
    <t>XII'.</t>
  </si>
  <si>
    <t>Total des produits (VI' + X')</t>
  </si>
  <si>
    <t>XIII'.</t>
  </si>
  <si>
    <t>Mali de l'exercice (XII - XII')</t>
  </si>
  <si>
    <t>XIV'.</t>
  </si>
  <si>
    <t>Affectation des malis (XIII')</t>
  </si>
  <si>
    <t>Mali d'exploitation à reporter au bilan .....................................................</t>
  </si>
  <si>
    <t>Mali exceptionnel à reporter au bilan ......................................................</t>
  </si>
  <si>
    <t>XV'.</t>
  </si>
  <si>
    <t>Contrôle de balance (XII' + XIV' = XV)</t>
  </si>
  <si>
    <t>Administration communale de :</t>
  </si>
  <si>
    <t>Mobilier, matériel, équipements et signalisation routière.............................................................</t>
  </si>
  <si>
    <t>Cours et plans d'eau ......................................................................</t>
  </si>
  <si>
    <t>Total des charges exceptionnelles et des dotations aux réserves (VIII + IX)</t>
  </si>
  <si>
    <t>Produits résultant de la variation normale des valeurs de bilan, redressements, travaux internes</t>
  </si>
  <si>
    <t>Charges résultant de la variation normale des valeurs de bilan, redressements et provisions</t>
  </si>
  <si>
    <t>Réductions des subsides d'investissement, des dons et legs obtenus ..................................................................</t>
  </si>
  <si>
    <t>Commentaires</t>
  </si>
  <si>
    <t>Glossaire</t>
  </si>
  <si>
    <t>Synthèse des Comptes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</si>
  <si>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</si>
  <si>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</si>
  <si>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</si>
  <si>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</si>
  <si>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</si>
  <si>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Dépenses extraordinaires (engagements actés aux comptes)</t>
  </si>
  <si>
    <t>Recettes extraordinaires (Droits actés aux comptes)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</si>
  <si>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</si>
  <si>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</si>
  <si>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</si>
  <si>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</si>
  <si>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</si>
  <si>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</si>
  <si>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</si>
  <si>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</si>
  <si>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</si>
  <si>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</si>
  <si>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</si>
  <si>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</si>
  <si>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</si>
  <si>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</si>
  <si>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</si>
  <si>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</si>
  <si>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</si>
  <si>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</si>
  <si>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</si>
  <si>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</si>
  <si>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</si>
  <si>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</si>
  <si>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</si>
  <si>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</si>
  <si>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</si>
  <si>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</si>
  <si>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</si>
  <si>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</si>
  <si>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</si>
  <si>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</si>
  <si>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</si>
  <si>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</si>
  <si>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</si>
  <si>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</si>
  <si>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Date d'arrêt du compte par le conseil:</t>
  </si>
  <si>
    <t>Module informatisé de publication des comptes annuels</t>
  </si>
  <si>
    <t>S Y N T H È S E  des  C O M P T E S</t>
  </si>
  <si>
    <t>Modèle officiel généré par l'application eComptes © SPW.INTERIEUR &amp; ACTION SOCIALE</t>
  </si>
  <si>
    <t>ANHEE</t>
  </si>
  <si>
    <t>Place Communale, 6</t>
  </si>
  <si>
    <t>5537 ANHÉE</t>
  </si>
  <si>
    <t>www.anhee.be</t>
  </si>
  <si>
    <t>Compte</t>
  </si>
  <si>
    <t>Françoise SEPTON</t>
  </si>
  <si>
    <t>082698612</t>
  </si>
  <si>
    <t>082612499</t>
  </si>
  <si>
    <t>francoise.septon@anhee.be</t>
  </si>
  <si>
    <t>Pascale DEKONINCK</t>
  </si>
  <si>
    <t>082698625</t>
  </si>
  <si>
    <t>pascale.dekoninck@anhee.be</t>
  </si>
  <si>
    <t>12/06/2018</t>
  </si>
  <si>
    <t>25/09/2018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</si>
</sst>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_-* #,##0.0\ _€_-;\-* #,##0.0\ _€_-;_-* &quot;-&quot;??\ _€_-;_-@_-"/>
    <numFmt numFmtId="181" formatCode="_-* #,##0\ _€_-;\-* #,##0\ _€_-;_-* &quot;-&quot;??\ _€_-;_-@_-"/>
    <numFmt numFmtId="182" formatCode="&quot;Vrai&quot;;&quot;Vrai&quot;;&quot;Faux&quot;"/>
    <numFmt numFmtId="183" formatCode="&quot;Actif&quot;;&quot;Actif&quot;;&quot;Inactif&quot;"/>
    <numFmt numFmtId="184" formatCode="&quot;soit&quot;\ \ 0"/>
    <numFmt numFmtId="185" formatCode="0\ &quot;pour&quot;"/>
    <numFmt numFmtId="186" formatCode="#,##0.00_ ;\-#,##0.00\ "/>
    <numFmt numFmtId="187" formatCode="0.000"/>
    <numFmt numFmtId="188" formatCode="0.0%"/>
    <numFmt numFmtId="189" formatCode="0.000000"/>
    <numFmt numFmtId="190" formatCode="0.00000"/>
    <numFmt numFmtId="191" formatCode="0.0000"/>
    <numFmt numFmtId="192" formatCode="0.0"/>
    <numFmt numFmtId="193" formatCode="#,##0.0"/>
    <numFmt numFmtId="194" formatCode="_-* #,##0.0\ &quot;€&quot;_-;\-* #,##0.0\ &quot;€&quot;_-;_-* &quot;-&quot;??\ &quot;€&quot;_-;_-@_-"/>
    <numFmt numFmtId="195" formatCode="_-* #,##0\ &quot;€&quot;_-;\-* #,##0\ &quot;€&quot;_-;_-* &quot;-&quot;??\ &quot;€&quot;_-;_-@_-"/>
    <numFmt numFmtId="196" formatCode="#,##0.000"/>
    <numFmt numFmtId="197" formatCode="#,##0.00\ &quot;€&quot;"/>
    <numFmt numFmtId="198" formatCode="#,##0_ ;\-#,##0\ "/>
    <numFmt numFmtId="199" formatCode="#,##0_ ;[Red]\-#,##0\ "/>
    <numFmt numFmtId="200" formatCode="&quot;Code I.N.S. : &quot;\ 0\ \ \ \ \ \ \ \ \ \ \ \ \ \ \ \ \ \ \ \ \ \ \ \ \ \ \ \ \ \ "/>
    <numFmt numFmtId="201" formatCode="&quot;Code I.N.S. : &quot;\ 0"/>
    <numFmt numFmtId="202" formatCode="&quot;COMPTES ANNUELS &quot;0"/>
    <numFmt numFmtId="203" formatCode="0;[Red]0"/>
    <numFmt numFmtId="204" formatCode="_-* #,##0.000\ _€_-;\-* #,##0.000\ _€_-;_-* &quot;-&quot;??\ _€_-;_-@_-"/>
    <numFmt numFmtId="205" formatCode="_-* #.##0\ _€_-;\-* #.##0\ _€_-;_-* &quot;-&quot;??\ _€_-;_-@_-"/>
    <numFmt numFmtId="206" formatCode="[$€-2]\ #,##0.00_);[Red]\([$€-2]\ #,##0.00\)"/>
    <numFmt numFmtId="207" formatCode="_-* #\,##0\ _€_-;\-* #\,##0\ _€_-;_-* &quot;-&quot;??\ _€_-;_-@_-"/>
  </numFmts>
  <fonts count="8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Geneva"/>
      <family val="0"/>
    </font>
    <font>
      <sz val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9"/>
      <name val="Verdana"/>
      <family val="2"/>
    </font>
    <font>
      <b/>
      <u val="single"/>
      <sz val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u val="single"/>
      <sz val="9.5"/>
      <name val="Verdana"/>
      <family val="2"/>
    </font>
    <font>
      <b/>
      <i/>
      <sz val="9.5"/>
      <name val="Verdana"/>
      <family val="2"/>
    </font>
    <font>
      <u val="single"/>
      <sz val="9.5"/>
      <name val="Verdana"/>
      <family val="2"/>
    </font>
    <font>
      <b/>
      <sz val="8"/>
      <name val="Verdana"/>
      <family val="2"/>
    </font>
    <font>
      <i/>
      <sz val="10"/>
      <name val="Arial"/>
      <family val="2"/>
    </font>
    <font>
      <b/>
      <u val="single"/>
      <sz val="10"/>
      <name val="Verdana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9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.5"/>
      <color indexed="9"/>
      <name val="Verdana"/>
      <family val="2"/>
    </font>
    <font>
      <b/>
      <sz val="18"/>
      <color indexed="10"/>
      <name val="Arial"/>
      <family val="2"/>
    </font>
    <font>
      <sz val="12"/>
      <color indexed="10"/>
      <name val="Tahoma"/>
      <family val="2"/>
    </font>
    <font>
      <b/>
      <sz val="10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4"/>
      <color indexed="63"/>
      <name val="Arial"/>
      <family val="2"/>
    </font>
    <font>
      <sz val="9.65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double"/>
      <top style="double"/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double"/>
      <top style="thin">
        <color theme="0"/>
      </top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double"/>
      <top style="thin">
        <color theme="0"/>
      </top>
      <bottom style="double"/>
    </border>
    <border>
      <left style="thin"/>
      <right>
        <color indexed="63"/>
      </right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/>
      <bottom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64" fillId="27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6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4" borderId="0" xfId="0" applyFont="1" applyFill="1" applyAlignment="1">
      <alignment/>
    </xf>
    <xf numFmtId="0" fontId="5" fillId="0" borderId="14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60" applyFont="1">
      <alignment/>
      <protection/>
    </xf>
    <xf numFmtId="0" fontId="9" fillId="0" borderId="0" xfId="60" applyFont="1" applyAlignment="1">
      <alignment horizontal="right"/>
      <protection/>
    </xf>
    <xf numFmtId="0" fontId="8" fillId="0" borderId="0" xfId="60">
      <alignment/>
      <protection/>
    </xf>
    <xf numFmtId="0" fontId="8" fillId="0" borderId="0" xfId="62">
      <alignment/>
      <protection/>
    </xf>
    <xf numFmtId="0" fontId="0" fillId="0" borderId="0" xfId="62" applyFont="1">
      <alignment/>
      <protection/>
    </xf>
    <xf numFmtId="0" fontId="0" fillId="0" borderId="0" xfId="62" applyFont="1" applyBorder="1">
      <alignment/>
      <protection/>
    </xf>
    <xf numFmtId="0" fontId="9" fillId="0" borderId="0" xfId="61" applyFont="1" applyAlignment="1">
      <alignment horizontal="right"/>
      <protection/>
    </xf>
    <xf numFmtId="0" fontId="0" fillId="0" borderId="0" xfId="61" applyFont="1">
      <alignment/>
      <protection/>
    </xf>
    <xf numFmtId="0" fontId="0" fillId="0" borderId="0" xfId="61" applyFont="1" applyAlignment="1">
      <alignment horizontal="left"/>
      <protection/>
    </xf>
    <xf numFmtId="0" fontId="0" fillId="0" borderId="0" xfId="61" applyFont="1" applyAlignment="1">
      <alignment horizontal="center"/>
      <protection/>
    </xf>
    <xf numFmtId="0" fontId="0" fillId="0" borderId="0" xfId="63" applyFont="1">
      <alignment/>
      <protection/>
    </xf>
    <xf numFmtId="0" fontId="0" fillId="0" borderId="0" xfId="63" applyFont="1" applyAlignment="1">
      <alignment horizontal="left"/>
      <protection/>
    </xf>
    <xf numFmtId="0" fontId="9" fillId="0" borderId="0" xfId="63" applyFont="1" applyAlignment="1">
      <alignment horizontal="right"/>
      <protection/>
    </xf>
    <xf numFmtId="0" fontId="0" fillId="0" borderId="0" xfId="63" applyFont="1" applyAlignment="1">
      <alignment horizontal="center"/>
      <protection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left"/>
    </xf>
    <xf numFmtId="0" fontId="13" fillId="0" borderId="0" xfId="62" applyFont="1">
      <alignment/>
      <protection/>
    </xf>
    <xf numFmtId="0" fontId="12" fillId="0" borderId="0" xfId="62" applyFont="1">
      <alignment/>
      <protection/>
    </xf>
    <xf numFmtId="0" fontId="15" fillId="0" borderId="0" xfId="62" applyFont="1" applyAlignment="1">
      <alignment horizontal="center"/>
      <protection/>
    </xf>
    <xf numFmtId="3" fontId="12" fillId="0" borderId="0" xfId="62" applyNumberFormat="1" applyFont="1" applyAlignment="1">
      <alignment horizontal="centerContinuous"/>
      <protection/>
    </xf>
    <xf numFmtId="0" fontId="12" fillId="0" borderId="0" xfId="63" applyFont="1" applyBorder="1" applyAlignment="1" applyProtection="1">
      <alignment horizontal="centerContinuous"/>
      <protection hidden="1"/>
    </xf>
    <xf numFmtId="0" fontId="0" fillId="0" borderId="0" xfId="0" applyAlignment="1">
      <alignment horizontal="right" vertical="center"/>
    </xf>
    <xf numFmtId="201" fontId="12" fillId="0" borderId="0" xfId="62" applyNumberFormat="1" applyFont="1" applyBorder="1" applyAlignment="1">
      <alignment horizontal="left" vertical="center"/>
      <protection/>
    </xf>
    <xf numFmtId="0" fontId="12" fillId="0" borderId="0" xfId="62" applyFont="1" applyBorder="1">
      <alignment/>
      <protection/>
    </xf>
    <xf numFmtId="201" fontId="13" fillId="0" borderId="0" xfId="62" applyNumberFormat="1" applyFont="1" applyBorder="1" applyAlignment="1">
      <alignment horizontal="left" vertical="center"/>
      <protection/>
    </xf>
    <xf numFmtId="0" fontId="12" fillId="0" borderId="0" xfId="62" applyFont="1" applyBorder="1" applyAlignment="1">
      <alignment horizontal="centerContinuous"/>
      <protection/>
    </xf>
    <xf numFmtId="0" fontId="13" fillId="0" borderId="0" xfId="62" applyFont="1" applyBorder="1" applyAlignment="1">
      <alignment horizontal="right" vertical="center"/>
      <protection/>
    </xf>
    <xf numFmtId="0" fontId="0" fillId="0" borderId="0" xfId="0" applyAlignment="1">
      <alignment horizontal="left" vertical="center"/>
    </xf>
    <xf numFmtId="0" fontId="12" fillId="0" borderId="0" xfId="63" applyFont="1" applyBorder="1" applyAlignment="1">
      <alignment horizontal="left"/>
      <protection/>
    </xf>
    <xf numFmtId="0" fontId="12" fillId="0" borderId="0" xfId="63" applyFont="1" applyBorder="1" applyProtection="1">
      <alignment/>
      <protection hidden="1"/>
    </xf>
    <xf numFmtId="201" fontId="13" fillId="0" borderId="0" xfId="63" applyNumberFormat="1" applyFont="1" applyBorder="1" applyAlignment="1" applyProtection="1">
      <alignment horizontal="left" vertical="center"/>
      <protection hidden="1"/>
    </xf>
    <xf numFmtId="201" fontId="12" fillId="0" borderId="0" xfId="63" applyNumberFormat="1" applyFont="1" applyBorder="1" applyAlignment="1" applyProtection="1">
      <alignment horizontal="centerContinuous" vertical="center"/>
      <protection hidden="1"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16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35" borderId="17" xfId="0" applyFont="1" applyFill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35" borderId="17" xfId="0" applyFont="1" applyFill="1" applyBorder="1" applyAlignment="1">
      <alignment horizontal="left" vertical="center"/>
    </xf>
    <xf numFmtId="0" fontId="0" fillId="35" borderId="17" xfId="0" applyFill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Alignment="1">
      <alignment wrapText="1"/>
    </xf>
    <xf numFmtId="0" fontId="21" fillId="0" borderId="0" xfId="0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0" xfId="63" applyFont="1" applyBorder="1" applyAlignment="1">
      <alignment horizontal="left"/>
      <protection/>
    </xf>
    <xf numFmtId="0" fontId="16" fillId="0" borderId="0" xfId="63" applyFont="1" applyBorder="1" applyProtection="1">
      <alignment/>
      <protection hidden="1"/>
    </xf>
    <xf numFmtId="201" fontId="17" fillId="0" borderId="0" xfId="63" applyNumberFormat="1" applyFont="1" applyBorder="1" applyAlignment="1" applyProtection="1">
      <alignment horizontal="left" vertical="center"/>
      <protection hidden="1"/>
    </xf>
    <xf numFmtId="0" fontId="24" fillId="0" borderId="0" xfId="63" applyFont="1" applyAlignment="1">
      <alignment horizontal="centerContinuous"/>
      <protection/>
    </xf>
    <xf numFmtId="0" fontId="24" fillId="0" borderId="0" xfId="63" applyFont="1" applyAlignment="1" applyProtection="1">
      <alignment horizontal="centerContinuous"/>
      <protection hidden="1"/>
    </xf>
    <xf numFmtId="0" fontId="16" fillId="0" borderId="0" xfId="63" applyFont="1" applyAlignment="1">
      <alignment horizontal="right"/>
      <protection/>
    </xf>
    <xf numFmtId="0" fontId="16" fillId="0" borderId="0" xfId="63" applyFont="1" applyProtection="1">
      <alignment/>
      <protection hidden="1"/>
    </xf>
    <xf numFmtId="0" fontId="17" fillId="0" borderId="0" xfId="63" applyFont="1" applyAlignment="1">
      <alignment horizontal="right"/>
      <protection/>
    </xf>
    <xf numFmtId="0" fontId="17" fillId="0" borderId="0" xfId="63" applyFont="1" applyAlignment="1" applyProtection="1">
      <alignment horizontal="left"/>
      <protection hidden="1"/>
    </xf>
    <xf numFmtId="0" fontId="16" fillId="0" borderId="20" xfId="63" applyFont="1" applyBorder="1" applyAlignment="1" applyProtection="1">
      <alignment horizontal="center"/>
      <protection hidden="1"/>
    </xf>
    <xf numFmtId="0" fontId="16" fillId="0" borderId="0" xfId="63" applyFont="1" applyAlignment="1" applyProtection="1">
      <alignment horizontal="right"/>
      <protection hidden="1"/>
    </xf>
    <xf numFmtId="0" fontId="16" fillId="0" borderId="0" xfId="63" applyFont="1" applyAlignment="1" applyProtection="1">
      <alignment horizontal="left"/>
      <protection hidden="1"/>
    </xf>
    <xf numFmtId="0" fontId="16" fillId="0" borderId="21" xfId="63" applyFont="1" applyBorder="1" applyAlignment="1" applyProtection="1">
      <alignment horizontal="center"/>
      <protection hidden="1"/>
    </xf>
    <xf numFmtId="0" fontId="16" fillId="0" borderId="21" xfId="63" applyFont="1" applyBorder="1" applyAlignment="1" applyProtection="1" quotePrefix="1">
      <alignment horizontal="center"/>
      <protection hidden="1"/>
    </xf>
    <xf numFmtId="0" fontId="17" fillId="0" borderId="0" xfId="63" applyFont="1" applyProtection="1">
      <alignment/>
      <protection hidden="1"/>
    </xf>
    <xf numFmtId="0" fontId="16" fillId="0" borderId="22" xfId="63" applyFont="1" applyBorder="1" applyAlignment="1" applyProtection="1">
      <alignment horizontal="center"/>
      <protection hidden="1"/>
    </xf>
    <xf numFmtId="0" fontId="20" fillId="0" borderId="0" xfId="63" applyFont="1" applyAlignment="1">
      <alignment horizontal="right"/>
      <protection/>
    </xf>
    <xf numFmtId="0" fontId="20" fillId="0" borderId="0" xfId="63" applyFont="1" applyAlignment="1">
      <alignment horizontal="left"/>
      <protection/>
    </xf>
    <xf numFmtId="0" fontId="20" fillId="0" borderId="0" xfId="63" applyFont="1" applyAlignment="1">
      <alignment horizontal="center"/>
      <protection/>
    </xf>
    <xf numFmtId="0" fontId="20" fillId="0" borderId="0" xfId="63" applyFont="1">
      <alignment/>
      <protection/>
    </xf>
    <xf numFmtId="0" fontId="16" fillId="0" borderId="0" xfId="0" applyFont="1" applyAlignment="1">
      <alignment/>
    </xf>
    <xf numFmtId="0" fontId="24" fillId="0" borderId="0" xfId="61" applyFont="1" applyAlignment="1">
      <alignment horizontal="centerContinuous"/>
      <protection/>
    </xf>
    <xf numFmtId="0" fontId="24" fillId="0" borderId="0" xfId="61" applyFont="1" applyAlignment="1" applyProtection="1">
      <alignment horizontal="centerContinuous"/>
      <protection hidden="1"/>
    </xf>
    <xf numFmtId="0" fontId="16" fillId="0" borderId="0" xfId="61" applyFont="1" applyAlignment="1">
      <alignment horizontal="right"/>
      <protection/>
    </xf>
    <xf numFmtId="0" fontId="16" fillId="0" borderId="0" xfId="61" applyFont="1">
      <alignment/>
      <protection/>
    </xf>
    <xf numFmtId="0" fontId="16" fillId="0" borderId="0" xfId="61" applyFont="1" applyProtection="1">
      <alignment/>
      <protection hidden="1"/>
    </xf>
    <xf numFmtId="0" fontId="17" fillId="0" borderId="0" xfId="61" applyFont="1" applyAlignment="1">
      <alignment horizontal="right"/>
      <protection/>
    </xf>
    <xf numFmtId="0" fontId="17" fillId="0" borderId="0" xfId="61" applyFont="1" applyAlignment="1">
      <alignment horizontal="left"/>
      <protection/>
    </xf>
    <xf numFmtId="0" fontId="16" fillId="0" borderId="23" xfId="61" applyFont="1" applyBorder="1" applyAlignment="1" applyProtection="1">
      <alignment horizontal="center"/>
      <protection hidden="1"/>
    </xf>
    <xf numFmtId="0" fontId="16" fillId="0" borderId="0" xfId="61" applyFont="1" applyAlignment="1" applyProtection="1">
      <alignment horizontal="left"/>
      <protection hidden="1"/>
    </xf>
    <xf numFmtId="0" fontId="16" fillId="0" borderId="24" xfId="61" applyFont="1" applyBorder="1" applyAlignment="1" applyProtection="1">
      <alignment horizontal="center"/>
      <protection hidden="1"/>
    </xf>
    <xf numFmtId="0" fontId="16" fillId="0" borderId="24" xfId="61" applyFont="1" applyBorder="1" applyAlignment="1" applyProtection="1" quotePrefix="1">
      <alignment horizontal="center"/>
      <protection hidden="1"/>
    </xf>
    <xf numFmtId="0" fontId="17" fillId="0" borderId="0" xfId="61" applyFont="1">
      <alignment/>
      <protection/>
    </xf>
    <xf numFmtId="0" fontId="17" fillId="0" borderId="0" xfId="61" applyFont="1" applyAlignment="1" applyProtection="1">
      <alignment horizontal="left"/>
      <protection hidden="1"/>
    </xf>
    <xf numFmtId="0" fontId="17" fillId="0" borderId="0" xfId="61" applyFont="1" applyAlignment="1">
      <alignment horizontal="right" vertical="center"/>
      <protection/>
    </xf>
    <xf numFmtId="0" fontId="16" fillId="0" borderId="0" xfId="61" applyFont="1" applyAlignment="1">
      <alignment horizontal="right" vertical="center"/>
      <protection/>
    </xf>
    <xf numFmtId="0" fontId="17" fillId="0" borderId="0" xfId="61" applyFont="1" applyAlignment="1" applyProtection="1">
      <alignment horizontal="left" vertical="center"/>
      <protection hidden="1"/>
    </xf>
    <xf numFmtId="0" fontId="16" fillId="0" borderId="24" xfId="61" applyFont="1" applyBorder="1" applyAlignment="1" applyProtection="1">
      <alignment horizontal="center" vertical="center"/>
      <protection hidden="1"/>
    </xf>
    <xf numFmtId="0" fontId="16" fillId="0" borderId="0" xfId="61" applyFont="1" applyAlignment="1">
      <alignment horizontal="left"/>
      <protection/>
    </xf>
    <xf numFmtId="0" fontId="16" fillId="0" borderId="25" xfId="61" applyFont="1" applyBorder="1" applyAlignment="1" applyProtection="1">
      <alignment horizontal="center"/>
      <protection hidden="1"/>
    </xf>
    <xf numFmtId="0" fontId="17" fillId="0" borderId="0" xfId="62" applyFont="1">
      <alignment/>
      <protection/>
    </xf>
    <xf numFmtId="0" fontId="16" fillId="0" borderId="0" xfId="62" applyFont="1">
      <alignment/>
      <protection/>
    </xf>
    <xf numFmtId="0" fontId="24" fillId="0" borderId="0" xfId="62" applyFont="1" applyAlignment="1">
      <alignment horizontal="center"/>
      <protection/>
    </xf>
    <xf numFmtId="0" fontId="17" fillId="0" borderId="0" xfId="62" applyFont="1" applyAlignment="1">
      <alignment horizontal="center"/>
      <protection/>
    </xf>
    <xf numFmtId="0" fontId="17" fillId="0" borderId="23" xfId="62" applyFont="1" applyBorder="1" applyAlignment="1">
      <alignment horizontal="left"/>
      <protection/>
    </xf>
    <xf numFmtId="0" fontId="16" fillId="0" borderId="0" xfId="62" applyFont="1" applyAlignment="1">
      <alignment horizontal="center"/>
      <protection/>
    </xf>
    <xf numFmtId="17" fontId="16" fillId="0" borderId="24" xfId="62" applyNumberFormat="1" applyFont="1" applyBorder="1" applyAlignment="1" quotePrefix="1">
      <alignment horizontal="center"/>
      <protection/>
    </xf>
    <xf numFmtId="0" fontId="17" fillId="0" borderId="0" xfId="62" applyFont="1" applyAlignment="1">
      <alignment horizontal="right"/>
      <protection/>
    </xf>
    <xf numFmtId="0" fontId="17" fillId="0" borderId="0" xfId="62" applyFont="1" applyAlignment="1">
      <alignment horizontal="left"/>
      <protection/>
    </xf>
    <xf numFmtId="0" fontId="16" fillId="0" borderId="24" xfId="62" applyFont="1" applyBorder="1" applyAlignment="1">
      <alignment horizontal="center"/>
      <protection/>
    </xf>
    <xf numFmtId="0" fontId="16" fillId="0" borderId="0" xfId="62" applyFont="1" applyAlignment="1">
      <alignment horizontal="right"/>
      <protection/>
    </xf>
    <xf numFmtId="0" fontId="16" fillId="0" borderId="0" xfId="62" applyFont="1" applyAlignment="1">
      <alignment horizontal="left"/>
      <protection/>
    </xf>
    <xf numFmtId="0" fontId="16" fillId="0" borderId="0" xfId="62" applyFont="1" applyAlignment="1">
      <alignment horizontal="centerContinuous"/>
      <protection/>
    </xf>
    <xf numFmtId="0" fontId="16" fillId="0" borderId="24" xfId="62" applyFont="1" applyBorder="1" applyAlignment="1" quotePrefix="1">
      <alignment horizontal="center"/>
      <protection/>
    </xf>
    <xf numFmtId="0" fontId="17" fillId="0" borderId="0" xfId="62" applyFont="1" applyBorder="1" applyAlignment="1">
      <alignment horizontal="right"/>
      <protection/>
    </xf>
    <xf numFmtId="17" fontId="16" fillId="0" borderId="25" xfId="62" applyNumberFormat="1" applyFont="1" applyBorder="1" applyAlignment="1" quotePrefix="1">
      <alignment horizontal="center"/>
      <protection/>
    </xf>
    <xf numFmtId="3" fontId="16" fillId="0" borderId="0" xfId="62" applyNumberFormat="1" applyFont="1">
      <alignment/>
      <protection/>
    </xf>
    <xf numFmtId="200" fontId="16" fillId="0" borderId="0" xfId="60" applyNumberFormat="1" applyFont="1" applyBorder="1" applyAlignment="1" applyProtection="1">
      <alignment horizontal="centerContinuous"/>
      <protection hidden="1"/>
    </xf>
    <xf numFmtId="0" fontId="16" fillId="0" borderId="0" xfId="60" applyFont="1" applyBorder="1" applyAlignment="1" applyProtection="1">
      <alignment/>
      <protection hidden="1"/>
    </xf>
    <xf numFmtId="201" fontId="17" fillId="0" borderId="0" xfId="60" applyNumberFormat="1" applyFont="1" applyBorder="1" applyAlignment="1" applyProtection="1">
      <alignment horizontal="left"/>
      <protection hidden="1"/>
    </xf>
    <xf numFmtId="0" fontId="17" fillId="0" borderId="0" xfId="60" applyFont="1" applyBorder="1" applyAlignment="1" applyProtection="1">
      <alignment horizontal="right" vertical="center"/>
      <protection hidden="1"/>
    </xf>
    <xf numFmtId="0" fontId="24" fillId="0" borderId="0" xfId="60" applyFont="1" applyBorder="1" applyAlignment="1" applyProtection="1">
      <alignment horizontal="centerContinuous"/>
      <protection hidden="1"/>
    </xf>
    <xf numFmtId="0" fontId="16" fillId="0" borderId="0" xfId="60" applyFont="1" applyAlignment="1" applyProtection="1">
      <alignment horizontal="centerContinuous"/>
      <protection hidden="1"/>
    </xf>
    <xf numFmtId="0" fontId="17" fillId="0" borderId="0" xfId="60" applyFont="1" applyAlignment="1" applyProtection="1">
      <alignment horizontal="centerContinuous"/>
      <protection hidden="1"/>
    </xf>
    <xf numFmtId="0" fontId="17" fillId="0" borderId="0" xfId="60" applyFont="1" applyAlignment="1" applyProtection="1">
      <alignment horizontal="center" vertical="center"/>
      <protection hidden="1"/>
    </xf>
    <xf numFmtId="0" fontId="16" fillId="0" borderId="0" xfId="60" applyFont="1" applyFill="1" applyAlignment="1" applyProtection="1">
      <alignment horizontal="right"/>
      <protection hidden="1"/>
    </xf>
    <xf numFmtId="0" fontId="16" fillId="0" borderId="0" xfId="60" applyFont="1" applyProtection="1">
      <alignment/>
      <protection hidden="1"/>
    </xf>
    <xf numFmtId="0" fontId="16" fillId="0" borderId="0" xfId="60" applyFont="1" applyAlignment="1" applyProtection="1">
      <alignment horizontal="left"/>
      <protection hidden="1"/>
    </xf>
    <xf numFmtId="0" fontId="16" fillId="0" borderId="23" xfId="60" applyFont="1" applyBorder="1" applyAlignment="1" applyProtection="1">
      <alignment horizontal="left"/>
      <protection hidden="1"/>
    </xf>
    <xf numFmtId="0" fontId="16" fillId="0" borderId="24" xfId="60" applyFont="1" applyFill="1" applyBorder="1" applyAlignment="1" applyProtection="1">
      <alignment horizontal="center"/>
      <protection hidden="1"/>
    </xf>
    <xf numFmtId="0" fontId="17" fillId="0" borderId="0" xfId="60" applyFont="1" applyAlignment="1" applyProtection="1">
      <alignment horizontal="right"/>
      <protection hidden="1"/>
    </xf>
    <xf numFmtId="0" fontId="17" fillId="0" borderId="0" xfId="60" applyFont="1" applyAlignment="1" applyProtection="1">
      <alignment horizontal="left"/>
      <protection hidden="1"/>
    </xf>
    <xf numFmtId="0" fontId="16" fillId="0" borderId="0" xfId="60" applyFont="1" applyAlignment="1" applyProtection="1">
      <alignment horizontal="right"/>
      <protection hidden="1"/>
    </xf>
    <xf numFmtId="0" fontId="26" fillId="0" borderId="0" xfId="60" applyFont="1" applyAlignment="1" applyProtection="1">
      <alignment/>
      <protection hidden="1"/>
    </xf>
    <xf numFmtId="0" fontId="16" fillId="0" borderId="0" xfId="60" applyFont="1" applyAlignment="1" applyProtection="1">
      <alignment/>
      <protection hidden="1"/>
    </xf>
    <xf numFmtId="0" fontId="16" fillId="0" borderId="0" xfId="60" applyFont="1" applyBorder="1" applyAlignment="1" applyProtection="1">
      <alignment horizontal="left"/>
      <protection hidden="1"/>
    </xf>
    <xf numFmtId="0" fontId="26" fillId="0" borderId="0" xfId="60" applyFont="1" applyAlignment="1" applyProtection="1">
      <alignment horizontal="left"/>
      <protection hidden="1"/>
    </xf>
    <xf numFmtId="0" fontId="16" fillId="0" borderId="0" xfId="60" applyFont="1" applyAlignment="1" applyProtection="1">
      <alignment horizontal="right" vertical="center"/>
      <protection hidden="1"/>
    </xf>
    <xf numFmtId="0" fontId="16" fillId="0" borderId="24" xfId="60" applyFont="1" applyFill="1" applyBorder="1" applyAlignment="1" applyProtection="1" quotePrefix="1">
      <alignment horizontal="center" vertical="center"/>
      <protection hidden="1"/>
    </xf>
    <xf numFmtId="0" fontId="16" fillId="0" borderId="24" xfId="60" applyFont="1" applyFill="1" applyBorder="1" applyAlignment="1" applyProtection="1" quotePrefix="1">
      <alignment horizontal="center"/>
      <protection hidden="1"/>
    </xf>
    <xf numFmtId="0" fontId="16" fillId="0" borderId="24" xfId="60" applyFont="1" applyFill="1" applyBorder="1" applyAlignment="1" applyProtection="1">
      <alignment horizontal="left"/>
      <protection hidden="1"/>
    </xf>
    <xf numFmtId="0" fontId="17" fillId="0" borderId="0" xfId="60" applyFont="1" applyBorder="1" applyAlignment="1" applyProtection="1">
      <alignment horizontal="right"/>
      <protection hidden="1"/>
    </xf>
    <xf numFmtId="0" fontId="16" fillId="0" borderId="25" xfId="60" applyFont="1" applyFill="1" applyBorder="1" applyAlignment="1" applyProtection="1">
      <alignment horizontal="center"/>
      <protection hidden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76" fillId="0" borderId="0" xfId="0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" fillId="36" borderId="18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right" vertical="center"/>
    </xf>
    <xf numFmtId="0" fontId="1" fillId="37" borderId="18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0" fontId="1" fillId="38" borderId="14" xfId="0" applyFont="1" applyFill="1" applyBorder="1" applyAlignment="1">
      <alignment horizontal="center"/>
    </xf>
    <xf numFmtId="0" fontId="10" fillId="0" borderId="26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39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left" vertical="center"/>
    </xf>
    <xf numFmtId="0" fontId="16" fillId="0" borderId="0" xfId="59" applyFont="1" applyBorder="1" applyAlignment="1">
      <alignment/>
      <protection/>
    </xf>
    <xf numFmtId="3" fontId="16" fillId="0" borderId="27" xfId="60" applyNumberFormat="1" applyFont="1" applyBorder="1" applyProtection="1">
      <alignment/>
      <protection hidden="1"/>
    </xf>
    <xf numFmtId="4" fontId="25" fillId="0" borderId="16" xfId="60" applyNumberFormat="1" applyFont="1" applyBorder="1" applyAlignment="1" applyProtection="1">
      <alignment horizontal="right"/>
      <protection hidden="1"/>
    </xf>
    <xf numFmtId="3" fontId="16" fillId="0" borderId="28" xfId="60" applyNumberFormat="1" applyFont="1" applyBorder="1" applyProtection="1">
      <alignment/>
      <protection hidden="1"/>
    </xf>
    <xf numFmtId="4" fontId="25" fillId="0" borderId="12" xfId="60" applyNumberFormat="1" applyFont="1" applyBorder="1" applyAlignment="1" applyProtection="1">
      <alignment horizontal="right"/>
      <protection hidden="1"/>
    </xf>
    <xf numFmtId="0" fontId="7" fillId="0" borderId="14" xfId="0" applyFont="1" applyBorder="1" applyAlignment="1">
      <alignment horizontal="center" vertical="center"/>
    </xf>
    <xf numFmtId="0" fontId="16" fillId="0" borderId="0" xfId="63" applyFont="1" applyAlignment="1" applyProtection="1">
      <alignment horizontal="right" vertical="top"/>
      <protection hidden="1"/>
    </xf>
    <xf numFmtId="0" fontId="0" fillId="0" borderId="0" xfId="0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left" vertical="top"/>
    </xf>
    <xf numFmtId="0" fontId="1" fillId="40" borderId="29" xfId="0" applyFont="1" applyFill="1" applyBorder="1" applyAlignment="1">
      <alignment horizontal="right"/>
    </xf>
    <xf numFmtId="0" fontId="1" fillId="35" borderId="30" xfId="0" applyFont="1" applyFill="1" applyBorder="1" applyAlignment="1">
      <alignment horizontal="right"/>
    </xf>
    <xf numFmtId="0" fontId="28" fillId="0" borderId="18" xfId="0" applyFont="1" applyBorder="1" applyAlignment="1">
      <alignment horizontal="center"/>
    </xf>
    <xf numFmtId="0" fontId="1" fillId="40" borderId="29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9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 vertical="top"/>
    </xf>
    <xf numFmtId="0" fontId="16" fillId="0" borderId="0" xfId="0" applyFont="1" applyAlignment="1">
      <alignment vertical="top"/>
    </xf>
    <xf numFmtId="0" fontId="0" fillId="0" borderId="0" xfId="0" applyFont="1" applyAlignment="1">
      <alignment vertical="top"/>
    </xf>
    <xf numFmtId="186" fontId="10" fillId="0" borderId="0" xfId="0" applyNumberFormat="1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198" fontId="16" fillId="0" borderId="0" xfId="5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8" fillId="0" borderId="0" xfId="0" applyFont="1" applyAlignment="1">
      <alignment horizontal="center" vertical="center" readingOrder="1"/>
    </xf>
    <xf numFmtId="0" fontId="79" fillId="0" borderId="0" xfId="0" applyFont="1" applyAlignment="1">
      <alignment/>
    </xf>
    <xf numFmtId="0" fontId="30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32" xfId="0" applyFont="1" applyBorder="1" applyAlignment="1">
      <alignment horizontal="right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30" fillId="0" borderId="34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5" xfId="0" applyFont="1" applyBorder="1" applyAlignment="1">
      <alignment horizontal="right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30" fillId="0" borderId="37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7" fillId="0" borderId="38" xfId="0" applyFont="1" applyBorder="1" applyAlignment="1">
      <alignment horizontal="left"/>
    </xf>
    <xf numFmtId="0" fontId="7" fillId="0" borderId="38" xfId="0" applyFont="1" applyBorder="1" applyAlignment="1">
      <alignment horizontal="right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49" fontId="10" fillId="35" borderId="17" xfId="0" applyNumberFormat="1" applyFont="1" applyFill="1" applyBorder="1" applyAlignment="1">
      <alignment horizontal="left" vertical="center"/>
    </xf>
    <xf numFmtId="4" fontId="0" fillId="0" borderId="14" xfId="50" applyNumberFormat="1" applyFont="1" applyBorder="1" applyAlignment="1">
      <alignment/>
    </xf>
    <xf numFmtId="49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35" borderId="40" xfId="0" applyFont="1" applyFill="1" applyBorder="1" applyAlignment="1">
      <alignment horizontal="right" vertical="center"/>
    </xf>
    <xf numFmtId="0" fontId="11" fillId="35" borderId="17" xfId="0" applyFont="1" applyFill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49" fontId="10" fillId="0" borderId="18" xfId="0" applyNumberFormat="1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79" fillId="0" borderId="35" xfId="0" applyFont="1" applyBorder="1" applyAlignment="1">
      <alignment horizontal="center"/>
    </xf>
    <xf numFmtId="3" fontId="10" fillId="0" borderId="0" xfId="0" applyNumberFormat="1" applyFont="1" applyBorder="1" applyAlignment="1">
      <alignment horizontal="left" vertical="center"/>
    </xf>
    <xf numFmtId="49" fontId="10" fillId="35" borderId="17" xfId="0" applyNumberFormat="1" applyFont="1" applyFill="1" applyBorder="1" applyAlignment="1">
      <alignment horizontal="left" vertical="center"/>
    </xf>
    <xf numFmtId="0" fontId="10" fillId="35" borderId="17" xfId="0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10" fillId="0" borderId="40" xfId="0" applyNumberFormat="1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9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" fillId="41" borderId="40" xfId="0" applyFont="1" applyFill="1" applyBorder="1" applyAlignment="1">
      <alignment horizontal="center"/>
    </xf>
    <xf numFmtId="0" fontId="1" fillId="40" borderId="15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right"/>
    </xf>
    <xf numFmtId="0" fontId="1" fillId="37" borderId="11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0" fontId="1" fillId="37" borderId="13" xfId="0" applyFont="1" applyFill="1" applyBorder="1" applyAlignment="1">
      <alignment horizontal="right"/>
    </xf>
    <xf numFmtId="0" fontId="7" fillId="0" borderId="4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4" fontId="0" fillId="0" borderId="17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8" fillId="0" borderId="41" xfId="0" applyFont="1" applyBorder="1" applyAlignment="1">
      <alignment horizontal="center" vertical="center" wrapText="1"/>
    </xf>
    <xf numFmtId="0" fontId="78" fillId="0" borderId="42" xfId="0" applyFont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 wrapText="1"/>
    </xf>
    <xf numFmtId="0" fontId="78" fillId="0" borderId="47" xfId="0" applyFont="1" applyBorder="1" applyAlignment="1">
      <alignment horizontal="center" vertical="center" wrapText="1"/>
    </xf>
    <xf numFmtId="0" fontId="78" fillId="0" borderId="4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49" fontId="1" fillId="36" borderId="18" xfId="0" applyNumberFormat="1" applyFont="1" applyFill="1" applyBorder="1" applyAlignment="1">
      <alignment horizontal="left" vertical="center"/>
    </xf>
    <xf numFmtId="0" fontId="1" fillId="36" borderId="18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left" vertical="center"/>
    </xf>
    <xf numFmtId="0" fontId="1" fillId="36" borderId="18" xfId="0" applyFont="1" applyFill="1" applyBorder="1" applyAlignment="1">
      <alignment horizontal="right" vertical="center"/>
    </xf>
    <xf numFmtId="0" fontId="1" fillId="36" borderId="10" xfId="0" applyFont="1" applyFill="1" applyBorder="1" applyAlignment="1">
      <alignment horizontal="right" vertical="center"/>
    </xf>
    <xf numFmtId="0" fontId="1" fillId="36" borderId="0" xfId="0" applyFont="1" applyFill="1" applyBorder="1" applyAlignment="1">
      <alignment horizontal="right" vertical="center"/>
    </xf>
    <xf numFmtId="0" fontId="1" fillId="36" borderId="19" xfId="0" applyFont="1" applyFill="1" applyBorder="1" applyAlignment="1">
      <alignment horizontal="left" vertical="center" wrapText="1"/>
    </xf>
    <xf numFmtId="0" fontId="1" fillId="36" borderId="18" xfId="0" applyFont="1" applyFill="1" applyBorder="1" applyAlignment="1">
      <alignment horizontal="left" vertical="center" wrapText="1"/>
    </xf>
    <xf numFmtId="0" fontId="1" fillId="36" borderId="26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10" fillId="0" borderId="16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7" fillId="42" borderId="14" xfId="0" applyFont="1" applyFill="1" applyBorder="1" applyAlignment="1">
      <alignment horizontal="right" vertical="center"/>
    </xf>
    <xf numFmtId="0" fontId="16" fillId="4" borderId="29" xfId="0" applyFont="1" applyFill="1" applyBorder="1" applyAlignment="1">
      <alignment horizontal="center" vertical="center"/>
    </xf>
    <xf numFmtId="0" fontId="17" fillId="42" borderId="14" xfId="0" applyFont="1" applyFill="1" applyBorder="1" applyAlignment="1">
      <alignment horizontal="center" vertical="center"/>
    </xf>
    <xf numFmtId="198" fontId="16" fillId="43" borderId="49" xfId="50" applyNumberFormat="1" applyFont="1" applyFill="1" applyBorder="1" applyAlignment="1">
      <alignment horizontal="center" vertical="center"/>
    </xf>
    <xf numFmtId="198" fontId="16" fillId="43" borderId="50" xfId="50" applyNumberFormat="1" applyFont="1" applyFill="1" applyBorder="1" applyAlignment="1">
      <alignment horizontal="center" vertical="center"/>
    </xf>
    <xf numFmtId="198" fontId="16" fillId="43" borderId="51" xfId="50" applyNumberFormat="1" applyFont="1" applyFill="1" applyBorder="1" applyAlignment="1">
      <alignment horizontal="center" vertical="center"/>
    </xf>
    <xf numFmtId="198" fontId="16" fillId="6" borderId="49" xfId="50" applyNumberFormat="1" applyFont="1" applyFill="1" applyBorder="1" applyAlignment="1">
      <alignment horizontal="center" vertical="center"/>
    </xf>
    <xf numFmtId="198" fontId="16" fillId="6" borderId="50" xfId="50" applyNumberFormat="1" applyFont="1" applyFill="1" applyBorder="1" applyAlignment="1">
      <alignment horizontal="center" vertical="center"/>
    </xf>
    <xf numFmtId="198" fontId="16" fillId="6" borderId="51" xfId="50" applyNumberFormat="1" applyFont="1" applyFill="1" applyBorder="1" applyAlignment="1">
      <alignment horizontal="center" vertical="center"/>
    </xf>
    <xf numFmtId="0" fontId="16" fillId="27" borderId="49" xfId="0" applyFont="1" applyFill="1" applyBorder="1" applyAlignment="1">
      <alignment horizontal="left" vertical="center"/>
    </xf>
    <xf numFmtId="0" fontId="16" fillId="27" borderId="50" xfId="0" applyFont="1" applyFill="1" applyBorder="1" applyAlignment="1">
      <alignment horizontal="left" vertical="center"/>
    </xf>
    <xf numFmtId="0" fontId="16" fillId="27" borderId="51" xfId="0" applyFont="1" applyFill="1" applyBorder="1" applyAlignment="1">
      <alignment horizontal="left" vertical="center"/>
    </xf>
    <xf numFmtId="0" fontId="17" fillId="6" borderId="49" xfId="0" applyFont="1" applyFill="1" applyBorder="1" applyAlignment="1">
      <alignment horizontal="left" vertical="center" wrapText="1"/>
    </xf>
    <xf numFmtId="0" fontId="17" fillId="6" borderId="50" xfId="0" applyFont="1" applyFill="1" applyBorder="1" applyAlignment="1">
      <alignment horizontal="left" vertical="center" wrapText="1"/>
    </xf>
    <xf numFmtId="0" fontId="17" fillId="6" borderId="51" xfId="0" applyFont="1" applyFill="1" applyBorder="1" applyAlignment="1">
      <alignment horizontal="left" vertical="center" wrapText="1"/>
    </xf>
    <xf numFmtId="0" fontId="11" fillId="18" borderId="14" xfId="0" applyFont="1" applyFill="1" applyBorder="1" applyAlignment="1">
      <alignment horizontal="center" vertical="center"/>
    </xf>
    <xf numFmtId="0" fontId="0" fillId="18" borderId="14" xfId="0" applyFill="1" applyBorder="1" applyAlignment="1">
      <alignment/>
    </xf>
    <xf numFmtId="0" fontId="11" fillId="36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6" fillId="4" borderId="14" xfId="0" applyFont="1" applyFill="1" applyBorder="1" applyAlignment="1">
      <alignment horizontal="center" vertical="center"/>
    </xf>
    <xf numFmtId="0" fontId="22" fillId="44" borderId="40" xfId="0" applyFont="1" applyFill="1" applyBorder="1" applyAlignment="1">
      <alignment horizontal="center" vertical="center"/>
    </xf>
    <xf numFmtId="0" fontId="22" fillId="44" borderId="17" xfId="0" applyFont="1" applyFill="1" applyBorder="1" applyAlignment="1">
      <alignment horizontal="center" vertical="center"/>
    </xf>
    <xf numFmtId="0" fontId="0" fillId="44" borderId="17" xfId="0" applyFill="1" applyBorder="1" applyAlignment="1">
      <alignment/>
    </xf>
    <xf numFmtId="0" fontId="0" fillId="44" borderId="15" xfId="0" applyFill="1" applyBorder="1" applyAlignment="1">
      <alignment/>
    </xf>
    <xf numFmtId="0" fontId="17" fillId="4" borderId="14" xfId="0" applyFont="1" applyFill="1" applyBorder="1" applyAlignment="1">
      <alignment horizontal="right" vertical="center"/>
    </xf>
    <xf numFmtId="0" fontId="17" fillId="4" borderId="30" xfId="0" applyFont="1" applyFill="1" applyBorder="1" applyAlignment="1">
      <alignment horizontal="right" vertical="center"/>
    </xf>
    <xf numFmtId="0" fontId="17" fillId="4" borderId="14" xfId="0" applyNumberFormat="1" applyFont="1" applyFill="1" applyBorder="1" applyAlignment="1">
      <alignment horizontal="center" vertical="center"/>
    </xf>
    <xf numFmtId="0" fontId="16" fillId="0" borderId="19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4" fontId="16" fillId="33" borderId="19" xfId="50" applyNumberFormat="1" applyFont="1" applyFill="1" applyBorder="1" applyAlignment="1">
      <alignment vertical="center"/>
    </xf>
    <xf numFmtId="181" fontId="16" fillId="33" borderId="18" xfId="50" applyNumberFormat="1" applyFont="1" applyFill="1" applyBorder="1" applyAlignment="1">
      <alignment vertical="center"/>
    </xf>
    <xf numFmtId="181" fontId="16" fillId="33" borderId="11" xfId="50" applyNumberFormat="1" applyFont="1" applyFill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4" fontId="16" fillId="33" borderId="16" xfId="50" applyNumberFormat="1" applyFont="1" applyFill="1" applyBorder="1" applyAlignment="1">
      <alignment vertical="center"/>
    </xf>
    <xf numFmtId="181" fontId="16" fillId="33" borderId="0" xfId="50" applyNumberFormat="1" applyFont="1" applyFill="1" applyBorder="1" applyAlignment="1">
      <alignment vertical="center"/>
    </xf>
    <xf numFmtId="181" fontId="16" fillId="33" borderId="12" xfId="50" applyNumberFormat="1" applyFont="1" applyFill="1" applyBorder="1" applyAlignment="1">
      <alignment vertical="center"/>
    </xf>
    <xf numFmtId="0" fontId="16" fillId="0" borderId="52" xfId="0" applyFont="1" applyBorder="1" applyAlignment="1">
      <alignment vertical="center"/>
    </xf>
    <xf numFmtId="0" fontId="16" fillId="0" borderId="53" xfId="0" applyFont="1" applyBorder="1" applyAlignment="1">
      <alignment vertical="center"/>
    </xf>
    <xf numFmtId="4" fontId="16" fillId="33" borderId="52" xfId="50" applyNumberFormat="1" applyFont="1" applyFill="1" applyBorder="1" applyAlignment="1">
      <alignment vertical="center"/>
    </xf>
    <xf numFmtId="181" fontId="16" fillId="33" borderId="53" xfId="50" applyNumberFormat="1" applyFont="1" applyFill="1" applyBorder="1" applyAlignment="1">
      <alignment vertical="center"/>
    </xf>
    <xf numFmtId="181" fontId="16" fillId="33" borderId="54" xfId="50" applyNumberFormat="1" applyFont="1" applyFill="1" applyBorder="1" applyAlignment="1">
      <alignment vertical="center"/>
    </xf>
    <xf numFmtId="181" fontId="16" fillId="27" borderId="49" xfId="50" applyNumberFormat="1" applyFont="1" applyFill="1" applyBorder="1" applyAlignment="1">
      <alignment vertical="center"/>
    </xf>
    <xf numFmtId="181" fontId="16" fillId="27" borderId="50" xfId="50" applyNumberFormat="1" applyFont="1" applyFill="1" applyBorder="1" applyAlignment="1">
      <alignment vertical="center"/>
    </xf>
    <xf numFmtId="181" fontId="16" fillId="27" borderId="51" xfId="50" applyNumberFormat="1" applyFont="1" applyFill="1" applyBorder="1" applyAlignment="1">
      <alignment vertical="center"/>
    </xf>
    <xf numFmtId="4" fontId="16" fillId="33" borderId="27" xfId="50" applyNumberFormat="1" applyFont="1" applyFill="1" applyBorder="1" applyAlignment="1">
      <alignment vertical="center"/>
    </xf>
    <xf numFmtId="181" fontId="16" fillId="33" borderId="55" xfId="50" applyNumberFormat="1" applyFont="1" applyFill="1" applyBorder="1" applyAlignment="1">
      <alignment vertical="center"/>
    </xf>
    <xf numFmtId="181" fontId="16" fillId="33" borderId="28" xfId="50" applyNumberFormat="1" applyFont="1" applyFill="1" applyBorder="1" applyAlignment="1">
      <alignment vertical="center"/>
    </xf>
    <xf numFmtId="0" fontId="22" fillId="45" borderId="40" xfId="0" applyFont="1" applyFill="1" applyBorder="1" applyAlignment="1">
      <alignment horizontal="center" vertical="center"/>
    </xf>
    <xf numFmtId="0" fontId="22" fillId="45" borderId="17" xfId="0" applyFont="1" applyFill="1" applyBorder="1" applyAlignment="1">
      <alignment horizontal="center" vertical="center"/>
    </xf>
    <xf numFmtId="0" fontId="0" fillId="45" borderId="17" xfId="0" applyFill="1" applyBorder="1" applyAlignment="1">
      <alignment/>
    </xf>
    <xf numFmtId="0" fontId="0" fillId="45" borderId="15" xfId="0" applyFill="1" applyBorder="1" applyAlignment="1">
      <alignment/>
    </xf>
    <xf numFmtId="0" fontId="16" fillId="46" borderId="49" xfId="0" applyFont="1" applyFill="1" applyBorder="1" applyAlignment="1">
      <alignment horizontal="left" vertical="center"/>
    </xf>
    <xf numFmtId="0" fontId="16" fillId="46" borderId="50" xfId="0" applyFont="1" applyFill="1" applyBorder="1" applyAlignment="1">
      <alignment horizontal="left" vertical="center"/>
    </xf>
    <xf numFmtId="181" fontId="16" fillId="46" borderId="49" xfId="50" applyNumberFormat="1" applyFont="1" applyFill="1" applyBorder="1" applyAlignment="1">
      <alignment vertical="center"/>
    </xf>
    <xf numFmtId="181" fontId="16" fillId="46" borderId="50" xfId="50" applyNumberFormat="1" applyFont="1" applyFill="1" applyBorder="1" applyAlignment="1">
      <alignment vertical="center"/>
    </xf>
    <xf numFmtId="181" fontId="16" fillId="46" borderId="51" xfId="50" applyNumberFormat="1" applyFont="1" applyFill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0" fontId="16" fillId="46" borderId="51" xfId="0" applyFont="1" applyFill="1" applyBorder="1" applyAlignment="1">
      <alignment horizontal="left" vertical="center"/>
    </xf>
    <xf numFmtId="0" fontId="16" fillId="0" borderId="16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6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1" fillId="12" borderId="14" xfId="0" applyFont="1" applyFill="1" applyBorder="1" applyAlignment="1">
      <alignment horizontal="center" vertical="center"/>
    </xf>
    <xf numFmtId="0" fontId="1" fillId="12" borderId="14" xfId="0" applyFont="1" applyFill="1" applyBorder="1" applyAlignment="1">
      <alignment horizontal="center" vertical="center"/>
    </xf>
    <xf numFmtId="0" fontId="16" fillId="0" borderId="26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80" fillId="47" borderId="10" xfId="0" applyFont="1" applyFill="1" applyBorder="1" applyAlignment="1">
      <alignment horizontal="center" vertical="center"/>
    </xf>
    <xf numFmtId="0" fontId="81" fillId="47" borderId="10" xfId="0" applyFont="1" applyFill="1" applyBorder="1" applyAlignment="1">
      <alignment horizontal="center" vertical="center"/>
    </xf>
    <xf numFmtId="0" fontId="16" fillId="0" borderId="19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80" fillId="48" borderId="10" xfId="0" applyFont="1" applyFill="1" applyBorder="1" applyAlignment="1">
      <alignment horizontal="center" vertical="center"/>
    </xf>
    <xf numFmtId="0" fontId="81" fillId="48" borderId="10" xfId="0" applyFont="1" applyFill="1" applyBorder="1" applyAlignment="1">
      <alignment horizontal="center" vertical="center"/>
    </xf>
    <xf numFmtId="0" fontId="80" fillId="44" borderId="10" xfId="0" applyFont="1" applyFill="1" applyBorder="1" applyAlignment="1">
      <alignment horizontal="center" vertical="center"/>
    </xf>
    <xf numFmtId="0" fontId="81" fillId="44" borderId="10" xfId="0" applyFont="1" applyFill="1" applyBorder="1" applyAlignment="1">
      <alignment horizontal="center" vertical="center"/>
    </xf>
    <xf numFmtId="0" fontId="80" fillId="49" borderId="10" xfId="0" applyFont="1" applyFill="1" applyBorder="1" applyAlignment="1">
      <alignment horizontal="center" vertical="center"/>
    </xf>
    <xf numFmtId="0" fontId="81" fillId="49" borderId="10" xfId="0" applyFont="1" applyFill="1" applyBorder="1" applyAlignment="1">
      <alignment horizontal="center" vertical="center"/>
    </xf>
    <xf numFmtId="4" fontId="25" fillId="0" borderId="52" xfId="60" applyNumberFormat="1" applyFont="1" applyBorder="1" applyAlignment="1" applyProtection="1">
      <alignment horizontal="right"/>
      <protection hidden="1"/>
    </xf>
    <xf numFmtId="4" fontId="25" fillId="0" borderId="56" xfId="60" applyNumberFormat="1" applyFont="1" applyBorder="1" applyAlignment="1" applyProtection="1">
      <alignment horizontal="right"/>
      <protection hidden="1"/>
    </xf>
    <xf numFmtId="3" fontId="16" fillId="0" borderId="27" xfId="60" applyNumberFormat="1" applyFont="1" applyBorder="1" applyProtection="1">
      <alignment/>
      <protection hidden="1"/>
    </xf>
    <xf numFmtId="3" fontId="16" fillId="0" borderId="57" xfId="60" applyNumberFormat="1" applyFont="1" applyBorder="1" applyProtection="1">
      <alignment/>
      <protection hidden="1"/>
    </xf>
    <xf numFmtId="4" fontId="25" fillId="0" borderId="26" xfId="60" applyNumberFormat="1" applyFont="1" applyBorder="1" applyAlignment="1" applyProtection="1">
      <alignment horizontal="right"/>
      <protection hidden="1"/>
    </xf>
    <xf numFmtId="4" fontId="25" fillId="0" borderId="58" xfId="60" applyNumberFormat="1" applyFont="1" applyBorder="1" applyAlignment="1" applyProtection="1">
      <alignment horizontal="right"/>
      <protection hidden="1"/>
    </xf>
    <xf numFmtId="4" fontId="25" fillId="0" borderId="19" xfId="60" applyNumberFormat="1" applyFont="1" applyBorder="1" applyAlignment="1" applyProtection="1">
      <alignment horizontal="right"/>
      <protection hidden="1"/>
    </xf>
    <xf numFmtId="4" fontId="25" fillId="0" borderId="59" xfId="60" applyNumberFormat="1" applyFont="1" applyBorder="1" applyAlignment="1" applyProtection="1">
      <alignment horizontal="right"/>
      <protection hidden="1"/>
    </xf>
    <xf numFmtId="4" fontId="16" fillId="0" borderId="16" xfId="60" applyNumberFormat="1" applyFont="1" applyBorder="1" applyAlignment="1" applyProtection="1">
      <alignment horizontal="right"/>
      <protection hidden="1"/>
    </xf>
    <xf numFmtId="4" fontId="16" fillId="0" borderId="60" xfId="60" applyNumberFormat="1" applyFont="1" applyBorder="1" applyAlignment="1" applyProtection="1">
      <alignment horizontal="right"/>
      <protection hidden="1"/>
    </xf>
    <xf numFmtId="4" fontId="16" fillId="0" borderId="19" xfId="60" applyNumberFormat="1" applyFont="1" applyBorder="1" applyAlignment="1" applyProtection="1">
      <alignment horizontal="right"/>
      <protection hidden="1"/>
    </xf>
    <xf numFmtId="4" fontId="16" fillId="0" borderId="59" xfId="60" applyNumberFormat="1" applyFont="1" applyBorder="1" applyAlignment="1" applyProtection="1">
      <alignment horizontal="right"/>
      <protection hidden="1"/>
    </xf>
    <xf numFmtId="4" fontId="16" fillId="0" borderId="26" xfId="60" applyNumberFormat="1" applyFont="1" applyBorder="1" applyAlignment="1" applyProtection="1">
      <alignment horizontal="right"/>
      <protection hidden="1"/>
    </xf>
    <xf numFmtId="4" fontId="16" fillId="0" borderId="58" xfId="60" applyNumberFormat="1" applyFont="1" applyBorder="1" applyAlignment="1" applyProtection="1">
      <alignment horizontal="right"/>
      <protection hidden="1"/>
    </xf>
    <xf numFmtId="3" fontId="16" fillId="0" borderId="16" xfId="60" applyNumberFormat="1" applyFont="1" applyBorder="1" applyAlignment="1" applyProtection="1">
      <alignment horizontal="right"/>
      <protection hidden="1"/>
    </xf>
    <xf numFmtId="4" fontId="17" fillId="0" borderId="26" xfId="60" applyNumberFormat="1" applyFont="1" applyBorder="1" applyAlignment="1" applyProtection="1">
      <alignment horizontal="right"/>
      <protection hidden="1"/>
    </xf>
    <xf numFmtId="4" fontId="17" fillId="0" borderId="58" xfId="60" applyNumberFormat="1" applyFont="1" applyBorder="1" applyAlignment="1" applyProtection="1">
      <alignment horizontal="right"/>
      <protection hidden="1"/>
    </xf>
    <xf numFmtId="4" fontId="17" fillId="0" borderId="19" xfId="60" applyNumberFormat="1" applyFont="1" applyBorder="1" applyAlignment="1" applyProtection="1">
      <alignment horizontal="right"/>
      <protection hidden="1"/>
    </xf>
    <xf numFmtId="4" fontId="17" fillId="0" borderId="59" xfId="60" applyNumberFormat="1" applyFont="1" applyBorder="1" applyAlignment="1" applyProtection="1">
      <alignment horizontal="right"/>
      <protection hidden="1"/>
    </xf>
    <xf numFmtId="4" fontId="16" fillId="0" borderId="16" xfId="60" applyNumberFormat="1" applyFont="1" applyBorder="1" applyAlignment="1" applyProtection="1">
      <alignment horizontal="right" vertical="center"/>
      <protection hidden="1"/>
    </xf>
    <xf numFmtId="4" fontId="16" fillId="0" borderId="60" xfId="60" applyNumberFormat="1" applyFont="1" applyBorder="1" applyAlignment="1" applyProtection="1">
      <alignment horizontal="right" vertical="center"/>
      <protection hidden="1"/>
    </xf>
    <xf numFmtId="4" fontId="16" fillId="0" borderId="12" xfId="60" applyNumberFormat="1" applyFont="1" applyBorder="1" applyAlignment="1" applyProtection="1">
      <alignment horizontal="right"/>
      <protection hidden="1"/>
    </xf>
    <xf numFmtId="4" fontId="25" fillId="0" borderId="13" xfId="60" applyNumberFormat="1" applyFont="1" applyBorder="1" applyAlignment="1" applyProtection="1">
      <alignment horizontal="right"/>
      <protection hidden="1"/>
    </xf>
    <xf numFmtId="4" fontId="16" fillId="0" borderId="11" xfId="60" applyNumberFormat="1" applyFont="1" applyBorder="1" applyAlignment="1" applyProtection="1">
      <alignment horizontal="right"/>
      <protection hidden="1"/>
    </xf>
    <xf numFmtId="4" fontId="25" fillId="0" borderId="54" xfId="60" applyNumberFormat="1" applyFont="1" applyBorder="1" applyAlignment="1" applyProtection="1">
      <alignment horizontal="right"/>
      <protection hidden="1"/>
    </xf>
    <xf numFmtId="4" fontId="25" fillId="0" borderId="11" xfId="60" applyNumberFormat="1" applyFont="1" applyBorder="1" applyAlignment="1" applyProtection="1">
      <alignment horizontal="right"/>
      <protection hidden="1"/>
    </xf>
    <xf numFmtId="4" fontId="17" fillId="0" borderId="13" xfId="60" applyNumberFormat="1" applyFont="1" applyBorder="1" applyAlignment="1" applyProtection="1">
      <alignment horizontal="right"/>
      <protection hidden="1"/>
    </xf>
    <xf numFmtId="4" fontId="17" fillId="0" borderId="11" xfId="60" applyNumberFormat="1" applyFont="1" applyBorder="1" applyAlignment="1" applyProtection="1">
      <alignment horizontal="right"/>
      <protection hidden="1"/>
    </xf>
    <xf numFmtId="4" fontId="16" fillId="0" borderId="12" xfId="60" applyNumberFormat="1" applyFont="1" applyBorder="1" applyAlignment="1" applyProtection="1">
      <alignment horizontal="right" vertical="center"/>
      <protection hidden="1"/>
    </xf>
    <xf numFmtId="0" fontId="16" fillId="0" borderId="0" xfId="59" applyFont="1" applyBorder="1" applyAlignment="1">
      <alignment/>
      <protection/>
    </xf>
    <xf numFmtId="0" fontId="16" fillId="0" borderId="0" xfId="60" applyFont="1" applyAlignment="1" applyProtection="1">
      <alignment horizontal="left" vertical="center" wrapText="1"/>
      <protection hidden="1"/>
    </xf>
    <xf numFmtId="0" fontId="16" fillId="0" borderId="0" xfId="60" applyFont="1" applyBorder="1" applyAlignment="1" applyProtection="1">
      <alignment horizontal="left" vertical="center" wrapText="1"/>
      <protection hidden="1"/>
    </xf>
    <xf numFmtId="0" fontId="30" fillId="0" borderId="0" xfId="0" applyFont="1" applyAlignment="1">
      <alignment horizontal="left" vertical="center"/>
    </xf>
    <xf numFmtId="0" fontId="17" fillId="0" borderId="20" xfId="60" applyFont="1" applyBorder="1" applyAlignment="1" applyProtection="1">
      <alignment horizontal="center" vertical="center"/>
      <protection hidden="1"/>
    </xf>
    <xf numFmtId="0" fontId="17" fillId="0" borderId="21" xfId="60" applyFont="1" applyBorder="1" applyAlignment="1" applyProtection="1">
      <alignment horizontal="center" vertical="center"/>
      <protection hidden="1"/>
    </xf>
    <xf numFmtId="0" fontId="17" fillId="0" borderId="22" xfId="60" applyFont="1" applyBorder="1" applyAlignment="1" applyProtection="1">
      <alignment horizontal="center" vertical="center"/>
      <protection hidden="1"/>
    </xf>
    <xf numFmtId="0" fontId="1" fillId="36" borderId="11" xfId="0" applyFont="1" applyFill="1" applyBorder="1" applyAlignment="1">
      <alignment horizontal="right" vertical="center"/>
    </xf>
    <xf numFmtId="0" fontId="1" fillId="36" borderId="13" xfId="0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203" fontId="17" fillId="0" borderId="55" xfId="60" applyNumberFormat="1" applyFont="1" applyBorder="1" applyAlignment="1" applyProtection="1">
      <alignment horizontal="center" vertical="center"/>
      <protection hidden="1"/>
    </xf>
    <xf numFmtId="203" fontId="17" fillId="0" borderId="57" xfId="60" applyNumberFormat="1" applyFont="1" applyBorder="1" applyAlignment="1" applyProtection="1">
      <alignment horizontal="center" vertical="center"/>
      <protection hidden="1"/>
    </xf>
    <xf numFmtId="203" fontId="17" fillId="0" borderId="0" xfId="60" applyNumberFormat="1" applyFont="1" applyBorder="1" applyAlignment="1" applyProtection="1">
      <alignment horizontal="center" vertical="center"/>
      <protection hidden="1"/>
    </xf>
    <xf numFmtId="203" fontId="17" fillId="0" borderId="60" xfId="60" applyNumberFormat="1" applyFont="1" applyBorder="1" applyAlignment="1" applyProtection="1">
      <alignment horizontal="center" vertical="center"/>
      <protection hidden="1"/>
    </xf>
    <xf numFmtId="203" fontId="17" fillId="0" borderId="53" xfId="60" applyNumberFormat="1" applyFont="1" applyBorder="1" applyAlignment="1" applyProtection="1">
      <alignment horizontal="center" vertical="center"/>
      <protection hidden="1"/>
    </xf>
    <xf numFmtId="203" fontId="17" fillId="0" borderId="56" xfId="60" applyNumberFormat="1" applyFont="1" applyBorder="1" applyAlignment="1" applyProtection="1">
      <alignment horizontal="center" vertical="center"/>
      <protection hidden="1"/>
    </xf>
    <xf numFmtId="203" fontId="17" fillId="0" borderId="27" xfId="60" applyNumberFormat="1" applyFont="1" applyBorder="1" applyAlignment="1" applyProtection="1">
      <alignment horizontal="center" vertical="center"/>
      <protection hidden="1"/>
    </xf>
    <xf numFmtId="203" fontId="17" fillId="0" borderId="28" xfId="60" applyNumberFormat="1" applyFont="1" applyBorder="1" applyAlignment="1" applyProtection="1">
      <alignment horizontal="center" vertical="center"/>
      <protection hidden="1"/>
    </xf>
    <xf numFmtId="203" fontId="17" fillId="0" borderId="16" xfId="60" applyNumberFormat="1" applyFont="1" applyBorder="1" applyAlignment="1" applyProtection="1">
      <alignment horizontal="center" vertical="center"/>
      <protection hidden="1"/>
    </xf>
    <xf numFmtId="203" fontId="17" fillId="0" borderId="12" xfId="60" applyNumberFormat="1" applyFont="1" applyBorder="1" applyAlignment="1" applyProtection="1">
      <alignment horizontal="center" vertical="center"/>
      <protection hidden="1"/>
    </xf>
    <xf numFmtId="203" fontId="17" fillId="0" borderId="52" xfId="60" applyNumberFormat="1" applyFont="1" applyBorder="1" applyAlignment="1" applyProtection="1">
      <alignment horizontal="center" vertical="center"/>
      <protection hidden="1"/>
    </xf>
    <xf numFmtId="203" fontId="17" fillId="0" borderId="54" xfId="60" applyNumberFormat="1" applyFont="1" applyBorder="1" applyAlignment="1" applyProtection="1">
      <alignment horizontal="center" vertical="center"/>
      <protection hidden="1"/>
    </xf>
    <xf numFmtId="0" fontId="30" fillId="0" borderId="18" xfId="0" applyFont="1" applyBorder="1" applyAlignment="1">
      <alignment horizontal="left" vertical="center"/>
    </xf>
    <xf numFmtId="0" fontId="17" fillId="0" borderId="20" xfId="62" applyFont="1" applyBorder="1" applyAlignment="1">
      <alignment horizontal="center" vertical="center"/>
      <protection/>
    </xf>
    <xf numFmtId="0" fontId="17" fillId="0" borderId="21" xfId="62" applyFont="1" applyBorder="1" applyAlignment="1">
      <alignment horizontal="center" vertical="center"/>
      <protection/>
    </xf>
    <xf numFmtId="0" fontId="17" fillId="0" borderId="22" xfId="62" applyFont="1" applyBorder="1" applyAlignment="1">
      <alignment horizontal="center" vertical="center"/>
      <protection/>
    </xf>
    <xf numFmtId="0" fontId="1" fillId="36" borderId="12" xfId="0" applyFont="1" applyFill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03" fontId="17" fillId="0" borderId="27" xfId="62" applyNumberFormat="1" applyFont="1" applyBorder="1" applyAlignment="1">
      <alignment horizontal="center" vertical="center"/>
      <protection/>
    </xf>
    <xf numFmtId="203" fontId="17" fillId="0" borderId="57" xfId="62" applyNumberFormat="1" applyFont="1" applyBorder="1" applyAlignment="1">
      <alignment horizontal="center" vertical="center"/>
      <protection/>
    </xf>
    <xf numFmtId="203" fontId="17" fillId="0" borderId="16" xfId="62" applyNumberFormat="1" applyFont="1" applyBorder="1" applyAlignment="1">
      <alignment horizontal="center" vertical="center"/>
      <protection/>
    </xf>
    <xf numFmtId="203" fontId="17" fillId="0" borderId="60" xfId="62" applyNumberFormat="1" applyFont="1" applyBorder="1" applyAlignment="1">
      <alignment horizontal="center" vertical="center"/>
      <protection/>
    </xf>
    <xf numFmtId="203" fontId="17" fillId="0" borderId="52" xfId="62" applyNumberFormat="1" applyFont="1" applyBorder="1" applyAlignment="1">
      <alignment horizontal="center" vertical="center"/>
      <protection/>
    </xf>
    <xf numFmtId="203" fontId="17" fillId="0" borderId="56" xfId="62" applyNumberFormat="1" applyFont="1" applyBorder="1" applyAlignment="1">
      <alignment horizontal="center" vertical="center"/>
      <protection/>
    </xf>
    <xf numFmtId="203" fontId="17" fillId="0" borderId="28" xfId="62" applyNumberFormat="1" applyFont="1" applyBorder="1" applyAlignment="1">
      <alignment horizontal="center" vertical="center"/>
      <protection/>
    </xf>
    <xf numFmtId="203" fontId="17" fillId="0" borderId="12" xfId="62" applyNumberFormat="1" applyFont="1" applyBorder="1" applyAlignment="1">
      <alignment horizontal="center" vertical="center"/>
      <protection/>
    </xf>
    <xf numFmtId="203" fontId="17" fillId="0" borderId="54" xfId="62" applyNumberFormat="1" applyFont="1" applyBorder="1" applyAlignment="1">
      <alignment horizontal="center" vertical="center"/>
      <protection/>
    </xf>
    <xf numFmtId="3" fontId="16" fillId="0" borderId="27" xfId="62" applyNumberFormat="1" applyFont="1" applyBorder="1">
      <alignment/>
      <protection/>
    </xf>
    <xf numFmtId="3" fontId="16" fillId="0" borderId="28" xfId="62" applyNumberFormat="1" applyFont="1" applyBorder="1">
      <alignment/>
      <protection/>
    </xf>
    <xf numFmtId="4" fontId="16" fillId="0" borderId="19" xfId="62" applyNumberFormat="1" applyFont="1" applyBorder="1">
      <alignment/>
      <protection/>
    </xf>
    <xf numFmtId="4" fontId="16" fillId="0" borderId="11" xfId="62" applyNumberFormat="1" applyFont="1" applyBorder="1">
      <alignment/>
      <protection/>
    </xf>
    <xf numFmtId="4" fontId="16" fillId="0" borderId="16" xfId="62" applyNumberFormat="1" applyFont="1" applyBorder="1">
      <alignment/>
      <protection/>
    </xf>
    <xf numFmtId="4" fontId="16" fillId="0" borderId="12" xfId="62" applyNumberFormat="1" applyFont="1" applyBorder="1">
      <alignment/>
      <protection/>
    </xf>
    <xf numFmtId="4" fontId="25" fillId="0" borderId="26" xfId="62" applyNumberFormat="1" applyFont="1" applyBorder="1">
      <alignment/>
      <protection/>
    </xf>
    <xf numFmtId="4" fontId="25" fillId="0" borderId="13" xfId="62" applyNumberFormat="1" applyFont="1" applyBorder="1">
      <alignment/>
      <protection/>
    </xf>
    <xf numFmtId="4" fontId="25" fillId="0" borderId="19" xfId="62" applyNumberFormat="1" applyFont="1" applyBorder="1">
      <alignment/>
      <protection/>
    </xf>
    <xf numFmtId="4" fontId="25" fillId="0" borderId="11" xfId="62" applyNumberFormat="1" applyFont="1" applyBorder="1">
      <alignment/>
      <protection/>
    </xf>
    <xf numFmtId="4" fontId="25" fillId="0" borderId="52" xfId="62" applyNumberFormat="1" applyFont="1" applyBorder="1">
      <alignment/>
      <protection/>
    </xf>
    <xf numFmtId="4" fontId="25" fillId="0" borderId="54" xfId="62" applyNumberFormat="1" applyFont="1" applyBorder="1">
      <alignment/>
      <protection/>
    </xf>
    <xf numFmtId="3" fontId="16" fillId="0" borderId="57" xfId="62" applyNumberFormat="1" applyFont="1" applyBorder="1">
      <alignment/>
      <protection/>
    </xf>
    <xf numFmtId="4" fontId="16" fillId="0" borderId="59" xfId="62" applyNumberFormat="1" applyFont="1" applyBorder="1">
      <alignment/>
      <protection/>
    </xf>
    <xf numFmtId="4" fontId="16" fillId="0" borderId="60" xfId="62" applyNumberFormat="1" applyFont="1" applyBorder="1">
      <alignment/>
      <protection/>
    </xf>
    <xf numFmtId="4" fontId="25" fillId="0" borderId="58" xfId="62" applyNumberFormat="1" applyFont="1" applyBorder="1">
      <alignment/>
      <protection/>
    </xf>
    <xf numFmtId="4" fontId="25" fillId="0" borderId="59" xfId="62" applyNumberFormat="1" applyFont="1" applyBorder="1">
      <alignment/>
      <protection/>
    </xf>
    <xf numFmtId="4" fontId="25" fillId="0" borderId="56" xfId="62" applyNumberFormat="1" applyFont="1" applyBorder="1">
      <alignment/>
      <protection/>
    </xf>
    <xf numFmtId="0" fontId="17" fillId="0" borderId="20" xfId="61" applyFont="1" applyBorder="1" applyAlignment="1" applyProtection="1">
      <alignment horizontal="center" vertical="center"/>
      <protection hidden="1"/>
    </xf>
    <xf numFmtId="0" fontId="17" fillId="0" borderId="21" xfId="61" applyFont="1" applyBorder="1" applyAlignment="1" applyProtection="1">
      <alignment horizontal="center" vertical="center"/>
      <protection hidden="1"/>
    </xf>
    <xf numFmtId="0" fontId="17" fillId="0" borderId="22" xfId="61" applyFont="1" applyBorder="1" applyAlignment="1" applyProtection="1">
      <alignment horizontal="center" vertical="center"/>
      <protection hidden="1"/>
    </xf>
    <xf numFmtId="0" fontId="17" fillId="0" borderId="27" xfId="61" applyFont="1" applyBorder="1" applyAlignment="1" applyProtection="1">
      <alignment horizontal="center" vertical="center"/>
      <protection hidden="1"/>
    </xf>
    <xf numFmtId="0" fontId="17" fillId="0" borderId="55" xfId="61" applyFont="1" applyBorder="1" applyAlignment="1" applyProtection="1">
      <alignment horizontal="center" vertical="center"/>
      <protection hidden="1"/>
    </xf>
    <xf numFmtId="0" fontId="17" fillId="0" borderId="16" xfId="61" applyFont="1" applyBorder="1" applyAlignment="1" applyProtection="1">
      <alignment horizontal="center" vertical="center"/>
      <protection hidden="1"/>
    </xf>
    <xf numFmtId="0" fontId="17" fillId="0" borderId="0" xfId="61" applyFont="1" applyBorder="1" applyAlignment="1" applyProtection="1">
      <alignment horizontal="center" vertical="center"/>
      <protection hidden="1"/>
    </xf>
    <xf numFmtId="0" fontId="17" fillId="0" borderId="52" xfId="61" applyFont="1" applyBorder="1" applyAlignment="1" applyProtection="1">
      <alignment horizontal="center" vertical="center"/>
      <protection hidden="1"/>
    </xf>
    <xf numFmtId="0" fontId="17" fillId="0" borderId="53" xfId="61" applyFont="1" applyBorder="1" applyAlignment="1" applyProtection="1">
      <alignment horizontal="center" vertical="center"/>
      <protection hidden="1"/>
    </xf>
    <xf numFmtId="0" fontId="17" fillId="0" borderId="57" xfId="61" applyFont="1" applyBorder="1" applyAlignment="1" applyProtection="1">
      <alignment horizontal="center" vertical="center"/>
      <protection hidden="1"/>
    </xf>
    <xf numFmtId="0" fontId="17" fillId="0" borderId="60" xfId="61" applyFont="1" applyBorder="1" applyAlignment="1" applyProtection="1">
      <alignment horizontal="center" vertical="center"/>
      <protection hidden="1"/>
    </xf>
    <xf numFmtId="0" fontId="17" fillId="0" borderId="56" xfId="61" applyFont="1" applyBorder="1" applyAlignment="1" applyProtection="1">
      <alignment horizontal="center" vertical="center"/>
      <protection hidden="1"/>
    </xf>
    <xf numFmtId="0" fontId="17" fillId="0" borderId="0" xfId="61" applyFont="1" applyAlignment="1">
      <alignment horizontal="left" vertical="center" wrapText="1"/>
      <protection/>
    </xf>
    <xf numFmtId="0" fontId="17" fillId="0" borderId="60" xfId="61" applyFont="1" applyBorder="1" applyAlignment="1">
      <alignment horizontal="left" vertical="center" wrapText="1"/>
      <protection/>
    </xf>
    <xf numFmtId="3" fontId="16" fillId="0" borderId="27" xfId="61" applyNumberFormat="1" applyFont="1" applyBorder="1" applyAlignment="1" applyProtection="1">
      <alignment horizontal="left"/>
      <protection hidden="1"/>
    </xf>
    <xf numFmtId="3" fontId="16" fillId="0" borderId="55" xfId="61" applyNumberFormat="1" applyFont="1" applyBorder="1" applyAlignment="1" applyProtection="1">
      <alignment horizontal="left"/>
      <protection hidden="1"/>
    </xf>
    <xf numFmtId="4" fontId="16" fillId="0" borderId="16" xfId="61" applyNumberFormat="1" applyFont="1" applyBorder="1" applyAlignment="1" applyProtection="1" quotePrefix="1">
      <alignment/>
      <protection hidden="1"/>
    </xf>
    <xf numFmtId="4" fontId="16" fillId="0" borderId="0" xfId="61" applyNumberFormat="1" applyFont="1" applyBorder="1" applyAlignment="1" applyProtection="1" quotePrefix="1">
      <alignment/>
      <protection hidden="1"/>
    </xf>
    <xf numFmtId="4" fontId="16" fillId="0" borderId="16" xfId="61" applyNumberFormat="1" applyFont="1" applyBorder="1" applyAlignment="1" applyProtection="1">
      <alignment/>
      <protection hidden="1"/>
    </xf>
    <xf numFmtId="4" fontId="16" fillId="0" borderId="0" xfId="61" applyNumberFormat="1" applyFont="1" applyBorder="1" applyAlignment="1" applyProtection="1">
      <alignment/>
      <protection hidden="1"/>
    </xf>
    <xf numFmtId="4" fontId="25" fillId="0" borderId="10" xfId="60" applyNumberFormat="1" applyFont="1" applyBorder="1" applyAlignment="1" applyProtection="1">
      <alignment horizontal="right"/>
      <protection hidden="1"/>
    </xf>
    <xf numFmtId="4" fontId="16" fillId="0" borderId="19" xfId="61" applyNumberFormat="1" applyFont="1" applyBorder="1" applyAlignment="1" applyProtection="1" quotePrefix="1">
      <alignment/>
      <protection hidden="1"/>
    </xf>
    <xf numFmtId="4" fontId="16" fillId="0" borderId="18" xfId="61" applyNumberFormat="1" applyFont="1" applyBorder="1" applyAlignment="1" applyProtection="1" quotePrefix="1">
      <alignment/>
      <protection hidden="1"/>
    </xf>
    <xf numFmtId="4" fontId="25" fillId="0" borderId="26" xfId="63" applyNumberFormat="1" applyFont="1" applyBorder="1" applyAlignment="1" applyProtection="1">
      <alignment horizontal="right"/>
      <protection hidden="1"/>
    </xf>
    <xf numFmtId="4" fontId="25" fillId="0" borderId="10" xfId="63" applyNumberFormat="1" applyFont="1" applyBorder="1" applyAlignment="1" applyProtection="1">
      <alignment horizontal="right"/>
      <protection hidden="1"/>
    </xf>
    <xf numFmtId="4" fontId="25" fillId="0" borderId="19" xfId="63" applyNumberFormat="1" applyFont="1" applyBorder="1" applyAlignment="1" applyProtection="1">
      <alignment horizontal="right"/>
      <protection hidden="1"/>
    </xf>
    <xf numFmtId="4" fontId="25" fillId="0" borderId="18" xfId="63" applyNumberFormat="1" applyFont="1" applyBorder="1" applyAlignment="1" applyProtection="1">
      <alignment horizontal="right"/>
      <protection hidden="1"/>
    </xf>
    <xf numFmtId="4" fontId="16" fillId="0" borderId="19" xfId="61" applyNumberFormat="1" applyFont="1" applyBorder="1" applyAlignment="1" applyProtection="1">
      <alignment/>
      <protection hidden="1"/>
    </xf>
    <xf numFmtId="4" fontId="16" fillId="0" borderId="18" xfId="61" applyNumberFormat="1" applyFont="1" applyBorder="1" applyAlignment="1" applyProtection="1">
      <alignment/>
      <protection hidden="1"/>
    </xf>
    <xf numFmtId="4" fontId="16" fillId="0" borderId="26" xfId="63" applyNumberFormat="1" applyFont="1" applyBorder="1" applyAlignment="1" applyProtection="1">
      <alignment horizontal="right"/>
      <protection hidden="1"/>
    </xf>
    <xf numFmtId="4" fontId="16" fillId="0" borderId="10" xfId="63" applyNumberFormat="1" applyFont="1" applyBorder="1" applyAlignment="1" applyProtection="1">
      <alignment horizontal="right"/>
      <protection hidden="1"/>
    </xf>
    <xf numFmtId="4" fontId="16" fillId="0" borderId="19" xfId="63" applyNumberFormat="1" applyFont="1" applyBorder="1" applyAlignment="1" applyProtection="1">
      <alignment horizontal="right"/>
      <protection hidden="1"/>
    </xf>
    <xf numFmtId="4" fontId="16" fillId="0" borderId="18" xfId="63" applyNumberFormat="1" applyFont="1" applyBorder="1" applyAlignment="1" applyProtection="1">
      <alignment horizontal="right"/>
      <protection hidden="1"/>
    </xf>
    <xf numFmtId="4" fontId="25" fillId="0" borderId="26" xfId="60" applyNumberFormat="1" applyFont="1" applyBorder="1" applyAlignment="1" applyProtection="1">
      <alignment horizontal="right" vertical="center"/>
      <protection hidden="1"/>
    </xf>
    <xf numFmtId="4" fontId="25" fillId="0" borderId="10" xfId="60" applyNumberFormat="1" applyFont="1" applyBorder="1" applyAlignment="1" applyProtection="1">
      <alignment horizontal="right" vertical="center"/>
      <protection hidden="1"/>
    </xf>
    <xf numFmtId="4" fontId="25" fillId="0" borderId="18" xfId="60" applyNumberFormat="1" applyFont="1" applyBorder="1" applyAlignment="1" applyProtection="1">
      <alignment horizontal="right"/>
      <protection hidden="1"/>
    </xf>
    <xf numFmtId="4" fontId="16" fillId="0" borderId="16" xfId="61" applyNumberFormat="1" applyFont="1" applyFill="1" applyBorder="1" applyAlignment="1" applyProtection="1">
      <alignment/>
      <protection hidden="1"/>
    </xf>
    <xf numFmtId="4" fontId="16" fillId="0" borderId="0" xfId="61" applyNumberFormat="1" applyFont="1" applyFill="1" applyBorder="1" applyAlignment="1" applyProtection="1">
      <alignment/>
      <protection hidden="1"/>
    </xf>
    <xf numFmtId="4" fontId="16" fillId="0" borderId="26" xfId="61" applyNumberFormat="1" applyFont="1" applyFill="1" applyBorder="1" applyAlignment="1" applyProtection="1">
      <alignment/>
      <protection hidden="1"/>
    </xf>
    <xf numFmtId="4" fontId="16" fillId="0" borderId="10" xfId="61" applyNumberFormat="1" applyFont="1" applyFill="1" applyBorder="1" applyAlignment="1" applyProtection="1">
      <alignment/>
      <protection hidden="1"/>
    </xf>
    <xf numFmtId="4" fontId="25" fillId="0" borderId="52" xfId="63" applyNumberFormat="1" applyFont="1" applyBorder="1" applyAlignment="1" applyProtection="1">
      <alignment horizontal="right"/>
      <protection hidden="1"/>
    </xf>
    <xf numFmtId="4" fontId="25" fillId="0" borderId="53" xfId="63" applyNumberFormat="1" applyFont="1" applyBorder="1" applyAlignment="1" applyProtection="1">
      <alignment horizontal="right"/>
      <protection hidden="1"/>
    </xf>
    <xf numFmtId="3" fontId="16" fillId="0" borderId="57" xfId="61" applyNumberFormat="1" applyFont="1" applyBorder="1" applyAlignment="1" applyProtection="1">
      <alignment horizontal="left"/>
      <protection hidden="1"/>
    </xf>
    <xf numFmtId="4" fontId="16" fillId="0" borderId="60" xfId="61" applyNumberFormat="1" applyFont="1" applyBorder="1" applyAlignment="1" applyProtection="1" quotePrefix="1">
      <alignment/>
      <protection hidden="1"/>
    </xf>
    <xf numFmtId="4" fontId="16" fillId="0" borderId="60" xfId="61" applyNumberFormat="1" applyFont="1" applyBorder="1" applyAlignment="1" applyProtection="1">
      <alignment/>
      <protection hidden="1"/>
    </xf>
    <xf numFmtId="4" fontId="16" fillId="0" borderId="59" xfId="61" applyNumberFormat="1" applyFont="1" applyBorder="1" applyAlignment="1" applyProtection="1" quotePrefix="1">
      <alignment/>
      <protection hidden="1"/>
    </xf>
    <xf numFmtId="4" fontId="25" fillId="0" borderId="58" xfId="63" applyNumberFormat="1" applyFont="1" applyBorder="1" applyAlignment="1" applyProtection="1">
      <alignment horizontal="right"/>
      <protection hidden="1"/>
    </xf>
    <xf numFmtId="4" fontId="25" fillId="0" borderId="59" xfId="63" applyNumberFormat="1" applyFont="1" applyBorder="1" applyAlignment="1" applyProtection="1">
      <alignment horizontal="right"/>
      <protection hidden="1"/>
    </xf>
    <xf numFmtId="4" fontId="16" fillId="0" borderId="59" xfId="61" applyNumberFormat="1" applyFont="1" applyBorder="1" applyAlignment="1" applyProtection="1">
      <alignment/>
      <protection hidden="1"/>
    </xf>
    <xf numFmtId="4" fontId="16" fillId="0" borderId="58" xfId="63" applyNumberFormat="1" applyFont="1" applyBorder="1" applyAlignment="1" applyProtection="1">
      <alignment horizontal="right"/>
      <protection hidden="1"/>
    </xf>
    <xf numFmtId="4" fontId="16" fillId="0" borderId="59" xfId="63" applyNumberFormat="1" applyFont="1" applyBorder="1" applyAlignment="1" applyProtection="1">
      <alignment horizontal="right"/>
      <protection hidden="1"/>
    </xf>
    <xf numFmtId="4" fontId="25" fillId="0" borderId="58" xfId="60" applyNumberFormat="1" applyFont="1" applyBorder="1" applyAlignment="1" applyProtection="1">
      <alignment horizontal="right" vertical="center"/>
      <protection hidden="1"/>
    </xf>
    <xf numFmtId="4" fontId="16" fillId="0" borderId="60" xfId="61" applyNumberFormat="1" applyFont="1" applyFill="1" applyBorder="1" applyAlignment="1" applyProtection="1">
      <alignment/>
      <protection hidden="1"/>
    </xf>
    <xf numFmtId="4" fontId="16" fillId="0" borderId="58" xfId="61" applyNumberFormat="1" applyFont="1" applyFill="1" applyBorder="1" applyAlignment="1" applyProtection="1">
      <alignment/>
      <protection hidden="1"/>
    </xf>
    <xf numFmtId="4" fontId="25" fillId="0" borderId="26" xfId="61" applyNumberFormat="1" applyFont="1" applyBorder="1" applyAlignment="1" applyProtection="1">
      <alignment/>
      <protection hidden="1"/>
    </xf>
    <xf numFmtId="4" fontId="25" fillId="0" borderId="58" xfId="61" applyNumberFormat="1" applyFont="1" applyBorder="1" applyAlignment="1" applyProtection="1">
      <alignment/>
      <protection hidden="1"/>
    </xf>
    <xf numFmtId="4" fontId="25" fillId="0" borderId="56" xfId="63" applyNumberFormat="1" applyFont="1" applyBorder="1" applyAlignment="1" applyProtection="1">
      <alignment horizontal="right"/>
      <protection hidden="1"/>
    </xf>
    <xf numFmtId="0" fontId="17" fillId="0" borderId="0" xfId="63" applyFont="1" applyAlignment="1" applyProtection="1">
      <alignment horizontal="left" vertical="center" wrapText="1"/>
      <protection hidden="1"/>
    </xf>
    <xf numFmtId="0" fontId="17" fillId="0" borderId="60" xfId="63" applyFont="1" applyBorder="1" applyAlignment="1" applyProtection="1">
      <alignment horizontal="left" vertical="center" wrapText="1"/>
      <protection hidden="1"/>
    </xf>
    <xf numFmtId="0" fontId="16" fillId="0" borderId="0" xfId="63" applyFont="1" applyAlignment="1" applyProtection="1">
      <alignment horizontal="left" vertical="center" wrapText="1"/>
      <protection hidden="1"/>
    </xf>
    <xf numFmtId="0" fontId="16" fillId="0" borderId="60" xfId="63" applyFont="1" applyBorder="1" applyAlignment="1" applyProtection="1">
      <alignment horizontal="left" vertical="center" wrapText="1"/>
      <protection hidden="1"/>
    </xf>
    <xf numFmtId="201" fontId="17" fillId="0" borderId="20" xfId="63" applyNumberFormat="1" applyFont="1" applyBorder="1" applyAlignment="1" applyProtection="1">
      <alignment horizontal="center" vertical="center"/>
      <protection hidden="1"/>
    </xf>
    <xf numFmtId="201" fontId="17" fillId="0" borderId="21" xfId="63" applyNumberFormat="1" applyFont="1" applyBorder="1" applyAlignment="1" applyProtection="1">
      <alignment horizontal="center" vertical="center"/>
      <protection hidden="1"/>
    </xf>
    <xf numFmtId="0" fontId="17" fillId="0" borderId="27" xfId="63" applyFont="1" applyBorder="1" applyAlignment="1" applyProtection="1">
      <alignment horizontal="center" vertical="center"/>
      <protection hidden="1"/>
    </xf>
    <xf numFmtId="0" fontId="17" fillId="0" borderId="28" xfId="63" applyFont="1" applyBorder="1" applyAlignment="1" applyProtection="1">
      <alignment horizontal="center" vertical="center"/>
      <protection hidden="1"/>
    </xf>
    <xf numFmtId="0" fontId="17" fillId="0" borderId="16" xfId="63" applyFont="1" applyBorder="1" applyAlignment="1" applyProtection="1">
      <alignment horizontal="center" vertical="center"/>
      <protection hidden="1"/>
    </xf>
    <xf numFmtId="0" fontId="17" fillId="0" borderId="12" xfId="63" applyFont="1" applyBorder="1" applyAlignment="1" applyProtection="1">
      <alignment horizontal="center" vertical="center"/>
      <protection hidden="1"/>
    </xf>
    <xf numFmtId="0" fontId="17" fillId="0" borderId="52" xfId="63" applyFont="1" applyBorder="1" applyAlignment="1" applyProtection="1">
      <alignment horizontal="center" vertical="center"/>
      <protection hidden="1"/>
    </xf>
    <xf numFmtId="0" fontId="17" fillId="0" borderId="54" xfId="63" applyFont="1" applyBorder="1" applyAlignment="1" applyProtection="1">
      <alignment horizontal="center" vertical="center"/>
      <protection hidden="1"/>
    </xf>
    <xf numFmtId="0" fontId="17" fillId="0" borderId="55" xfId="63" applyFont="1" applyBorder="1" applyAlignment="1" applyProtection="1">
      <alignment horizontal="center" vertical="center"/>
      <protection hidden="1"/>
    </xf>
    <xf numFmtId="0" fontId="17" fillId="0" borderId="57" xfId="63" applyFont="1" applyBorder="1" applyAlignment="1" applyProtection="1">
      <alignment horizontal="center" vertical="center"/>
      <protection hidden="1"/>
    </xf>
    <xf numFmtId="0" fontId="17" fillId="0" borderId="0" xfId="63" applyFont="1" applyBorder="1" applyAlignment="1" applyProtection="1">
      <alignment horizontal="center" vertical="center"/>
      <protection hidden="1"/>
    </xf>
    <xf numFmtId="0" fontId="17" fillId="0" borderId="60" xfId="63" applyFont="1" applyBorder="1" applyAlignment="1" applyProtection="1">
      <alignment horizontal="center" vertical="center"/>
      <protection hidden="1"/>
    </xf>
    <xf numFmtId="0" fontId="17" fillId="0" borderId="53" xfId="63" applyFont="1" applyBorder="1" applyAlignment="1" applyProtection="1">
      <alignment horizontal="center" vertical="center"/>
      <protection hidden="1"/>
    </xf>
    <xf numFmtId="0" fontId="17" fillId="0" borderId="56" xfId="63" applyFont="1" applyBorder="1" applyAlignment="1" applyProtection="1">
      <alignment horizontal="center" vertical="center"/>
      <protection hidden="1"/>
    </xf>
    <xf numFmtId="3" fontId="16" fillId="0" borderId="27" xfId="63" applyNumberFormat="1" applyFont="1" applyBorder="1" applyAlignment="1" applyProtection="1">
      <alignment horizontal="left"/>
      <protection hidden="1"/>
    </xf>
    <xf numFmtId="3" fontId="16" fillId="0" borderId="28" xfId="63" applyNumberFormat="1" applyFont="1" applyBorder="1" applyAlignment="1" applyProtection="1">
      <alignment horizontal="left"/>
      <protection hidden="1"/>
    </xf>
    <xf numFmtId="4" fontId="16" fillId="0" borderId="16" xfId="63" applyNumberFormat="1" applyFont="1" applyBorder="1" applyAlignment="1" applyProtection="1" quotePrefix="1">
      <alignment horizontal="right"/>
      <protection hidden="1"/>
    </xf>
    <xf numFmtId="4" fontId="16" fillId="0" borderId="12" xfId="63" applyNumberFormat="1" applyFont="1" applyBorder="1" applyAlignment="1" applyProtection="1" quotePrefix="1">
      <alignment horizontal="right"/>
      <protection hidden="1"/>
    </xf>
    <xf numFmtId="4" fontId="17" fillId="0" borderId="26" xfId="55" applyNumberFormat="1" applyFont="1" applyBorder="1" applyAlignment="1" applyProtection="1">
      <alignment/>
      <protection hidden="1"/>
    </xf>
    <xf numFmtId="4" fontId="17" fillId="0" borderId="13" xfId="55" applyNumberFormat="1" applyFont="1" applyBorder="1" applyAlignment="1" applyProtection="1">
      <alignment/>
      <protection hidden="1"/>
    </xf>
    <xf numFmtId="4" fontId="16" fillId="0" borderId="19" xfId="63" applyNumberFormat="1" applyFont="1" applyBorder="1" applyProtection="1">
      <alignment/>
      <protection hidden="1"/>
    </xf>
    <xf numFmtId="4" fontId="16" fillId="0" borderId="11" xfId="63" applyNumberFormat="1" applyFont="1" applyBorder="1" applyProtection="1">
      <alignment/>
      <protection hidden="1"/>
    </xf>
    <xf numFmtId="4" fontId="16" fillId="0" borderId="19" xfId="63" applyNumberFormat="1" applyFont="1" applyBorder="1" applyAlignment="1" applyProtection="1" quotePrefix="1">
      <alignment horizontal="right"/>
      <protection hidden="1"/>
    </xf>
    <xf numFmtId="4" fontId="16" fillId="0" borderId="11" xfId="63" applyNumberFormat="1" applyFont="1" applyBorder="1" applyAlignment="1" applyProtection="1" quotePrefix="1">
      <alignment horizontal="right"/>
      <protection hidden="1"/>
    </xf>
    <xf numFmtId="4" fontId="17" fillId="0" borderId="26" xfId="63" applyNumberFormat="1" applyFont="1" applyBorder="1" applyAlignment="1" applyProtection="1">
      <alignment horizontal="right"/>
      <protection hidden="1"/>
    </xf>
    <xf numFmtId="4" fontId="17" fillId="0" borderId="13" xfId="63" applyNumberFormat="1" applyFont="1" applyBorder="1" applyAlignment="1" applyProtection="1">
      <alignment horizontal="right"/>
      <protection hidden="1"/>
    </xf>
    <xf numFmtId="4" fontId="16" fillId="0" borderId="11" xfId="63" applyNumberFormat="1" applyFont="1" applyBorder="1" applyAlignment="1" applyProtection="1">
      <alignment horizontal="right"/>
      <protection hidden="1"/>
    </xf>
    <xf numFmtId="4" fontId="16" fillId="0" borderId="16" xfId="63" applyNumberFormat="1" applyFont="1" applyBorder="1" applyAlignment="1" applyProtection="1">
      <alignment horizontal="right"/>
      <protection hidden="1"/>
    </xf>
    <xf numFmtId="4" fontId="16" fillId="0" borderId="12" xfId="63" applyNumberFormat="1" applyFont="1" applyBorder="1" applyAlignment="1" applyProtection="1">
      <alignment horizontal="right"/>
      <protection hidden="1"/>
    </xf>
    <xf numFmtId="4" fontId="16" fillId="0" borderId="16" xfId="63" applyNumberFormat="1" applyFont="1" applyBorder="1" applyProtection="1">
      <alignment/>
      <protection hidden="1"/>
    </xf>
    <xf numFmtId="4" fontId="16" fillId="0" borderId="12" xfId="63" applyNumberFormat="1" applyFont="1" applyBorder="1" applyProtection="1">
      <alignment/>
      <protection hidden="1"/>
    </xf>
    <xf numFmtId="4" fontId="17" fillId="0" borderId="19" xfId="63" applyNumberFormat="1" applyFont="1" applyBorder="1" applyAlignment="1" applyProtection="1">
      <alignment horizontal="right"/>
      <protection hidden="1"/>
    </xf>
    <xf numFmtId="4" fontId="17" fillId="0" borderId="11" xfId="63" applyNumberFormat="1" applyFont="1" applyBorder="1" applyAlignment="1" applyProtection="1">
      <alignment horizontal="right"/>
      <protection hidden="1"/>
    </xf>
    <xf numFmtId="4" fontId="17" fillId="0" borderId="52" xfId="63" applyNumberFormat="1" applyFont="1" applyBorder="1" applyAlignment="1" applyProtection="1">
      <alignment horizontal="right"/>
      <protection hidden="1"/>
    </xf>
    <xf numFmtId="4" fontId="17" fillId="0" borderId="54" xfId="63" applyNumberFormat="1" applyFont="1" applyBorder="1" applyAlignment="1" applyProtection="1">
      <alignment horizontal="right"/>
      <protection hidden="1"/>
    </xf>
    <xf numFmtId="3" fontId="16" fillId="0" borderId="55" xfId="63" applyNumberFormat="1" applyFont="1" applyBorder="1" applyAlignment="1" applyProtection="1">
      <alignment horizontal="left"/>
      <protection hidden="1"/>
    </xf>
    <xf numFmtId="3" fontId="16" fillId="0" borderId="57" xfId="63" applyNumberFormat="1" applyFont="1" applyBorder="1" applyAlignment="1" applyProtection="1">
      <alignment horizontal="left"/>
      <protection hidden="1"/>
    </xf>
    <xf numFmtId="4" fontId="16" fillId="0" borderId="0" xfId="63" applyNumberFormat="1" applyFont="1" applyBorder="1" applyAlignment="1" applyProtection="1" quotePrefix="1">
      <alignment horizontal="right"/>
      <protection hidden="1"/>
    </xf>
    <xf numFmtId="4" fontId="16" fillId="0" borderId="60" xfId="63" applyNumberFormat="1" applyFont="1" applyBorder="1" applyAlignment="1" applyProtection="1" quotePrefix="1">
      <alignment horizontal="right"/>
      <protection hidden="1"/>
    </xf>
    <xf numFmtId="4" fontId="17" fillId="0" borderId="10" xfId="55" applyNumberFormat="1" applyFont="1" applyBorder="1" applyAlignment="1" applyProtection="1">
      <alignment/>
      <protection hidden="1"/>
    </xf>
    <xf numFmtId="4" fontId="17" fillId="0" borderId="58" xfId="55" applyNumberFormat="1" applyFont="1" applyBorder="1" applyAlignment="1" applyProtection="1">
      <alignment/>
      <protection hidden="1"/>
    </xf>
    <xf numFmtId="4" fontId="16" fillId="0" borderId="18" xfId="63" applyNumberFormat="1" applyFont="1" applyBorder="1" applyProtection="1">
      <alignment/>
      <protection hidden="1"/>
    </xf>
    <xf numFmtId="4" fontId="16" fillId="0" borderId="59" xfId="63" applyNumberFormat="1" applyFont="1" applyBorder="1" applyProtection="1">
      <alignment/>
      <protection hidden="1"/>
    </xf>
    <xf numFmtId="4" fontId="16" fillId="0" borderId="18" xfId="63" applyNumberFormat="1" applyFont="1" applyBorder="1" applyAlignment="1" applyProtection="1" quotePrefix="1">
      <alignment horizontal="right"/>
      <protection hidden="1"/>
    </xf>
    <xf numFmtId="4" fontId="16" fillId="0" borderId="59" xfId="63" applyNumberFormat="1" applyFont="1" applyBorder="1" applyAlignment="1" applyProtection="1" quotePrefix="1">
      <alignment horizontal="right"/>
      <protection hidden="1"/>
    </xf>
    <xf numFmtId="4" fontId="17" fillId="0" borderId="58" xfId="63" applyNumberFormat="1" applyFont="1" applyBorder="1" applyAlignment="1" applyProtection="1">
      <alignment horizontal="right"/>
      <protection hidden="1"/>
    </xf>
    <xf numFmtId="4" fontId="16" fillId="0" borderId="0" xfId="63" applyNumberFormat="1" applyFont="1" applyBorder="1" applyAlignment="1" applyProtection="1">
      <alignment horizontal="right"/>
      <protection hidden="1"/>
    </xf>
    <xf numFmtId="4" fontId="16" fillId="0" borderId="60" xfId="63" applyNumberFormat="1" applyFont="1" applyBorder="1" applyAlignment="1" applyProtection="1">
      <alignment horizontal="right"/>
      <protection hidden="1"/>
    </xf>
    <xf numFmtId="4" fontId="16" fillId="0" borderId="0" xfId="63" applyNumberFormat="1" applyFont="1" applyBorder="1" applyProtection="1">
      <alignment/>
      <protection hidden="1"/>
    </xf>
    <xf numFmtId="4" fontId="16" fillId="0" borderId="60" xfId="63" applyNumberFormat="1" applyFont="1" applyBorder="1" applyProtection="1">
      <alignment/>
      <protection hidden="1"/>
    </xf>
    <xf numFmtId="4" fontId="17" fillId="0" borderId="18" xfId="63" applyNumberFormat="1" applyFont="1" applyBorder="1" applyAlignment="1" applyProtection="1">
      <alignment horizontal="right"/>
      <protection hidden="1"/>
    </xf>
    <xf numFmtId="4" fontId="17" fillId="0" borderId="59" xfId="63" applyNumberFormat="1" applyFont="1" applyBorder="1" applyAlignment="1" applyProtection="1">
      <alignment horizontal="right"/>
      <protection hidden="1"/>
    </xf>
    <xf numFmtId="4" fontId="17" fillId="0" borderId="10" xfId="63" applyNumberFormat="1" applyFont="1" applyBorder="1" applyAlignment="1" applyProtection="1">
      <alignment horizontal="right"/>
      <protection hidden="1"/>
    </xf>
    <xf numFmtId="4" fontId="17" fillId="0" borderId="53" xfId="63" applyNumberFormat="1" applyFont="1" applyBorder="1" applyAlignment="1" applyProtection="1">
      <alignment horizontal="right"/>
      <protection hidden="1"/>
    </xf>
    <xf numFmtId="4" fontId="17" fillId="0" borderId="56" xfId="63" applyNumberFormat="1" applyFont="1" applyBorder="1" applyAlignment="1" applyProtection="1">
      <alignment horizontal="right"/>
      <protection hidden="1"/>
    </xf>
    <xf numFmtId="0" fontId="16" fillId="50" borderId="19" xfId="0" applyFont="1" applyFill="1" applyBorder="1" applyAlignment="1">
      <alignment vertical="center"/>
    </xf>
    <xf numFmtId="0" fontId="16" fillId="50" borderId="18" xfId="0" applyFont="1" applyFill="1" applyBorder="1" applyAlignment="1">
      <alignment vertical="center"/>
    </xf>
    <xf numFmtId="0" fontId="16" fillId="50" borderId="11" xfId="0" applyFont="1" applyFill="1" applyBorder="1" applyAlignment="1">
      <alignment vertical="center"/>
    </xf>
    <xf numFmtId="0" fontId="16" fillId="50" borderId="16" xfId="0" applyFont="1" applyFill="1" applyBorder="1" applyAlignment="1">
      <alignment vertical="center"/>
    </xf>
    <xf numFmtId="0" fontId="16" fillId="50" borderId="0" xfId="0" applyFont="1" applyFill="1" applyBorder="1" applyAlignment="1">
      <alignment vertical="center"/>
    </xf>
    <xf numFmtId="0" fontId="16" fillId="50" borderId="12" xfId="0" applyFont="1" applyFill="1" applyBorder="1" applyAlignment="1">
      <alignment vertical="center"/>
    </xf>
    <xf numFmtId="0" fontId="16" fillId="50" borderId="16" xfId="0" applyFont="1" applyFill="1" applyBorder="1" applyAlignment="1">
      <alignment vertical="center" wrapText="1"/>
    </xf>
    <xf numFmtId="0" fontId="16" fillId="50" borderId="0" xfId="0" applyFont="1" applyFill="1" applyBorder="1" applyAlignment="1">
      <alignment vertical="center" wrapText="1"/>
    </xf>
    <xf numFmtId="0" fontId="16" fillId="50" borderId="12" xfId="0" applyFont="1" applyFill="1" applyBorder="1" applyAlignment="1">
      <alignment vertical="center" wrapText="1"/>
    </xf>
    <xf numFmtId="0" fontId="18" fillId="50" borderId="16" xfId="0" applyFont="1" applyFill="1" applyBorder="1" applyAlignment="1">
      <alignment vertical="center"/>
    </xf>
    <xf numFmtId="0" fontId="18" fillId="50" borderId="0" xfId="0" applyFont="1" applyFill="1" applyBorder="1" applyAlignment="1">
      <alignment vertical="center"/>
    </xf>
    <xf numFmtId="0" fontId="18" fillId="50" borderId="12" xfId="0" applyFont="1" applyFill="1" applyBorder="1" applyAlignment="1">
      <alignment vertical="center"/>
    </xf>
    <xf numFmtId="0" fontId="19" fillId="50" borderId="16" xfId="0" applyFont="1" applyFill="1" applyBorder="1" applyAlignment="1">
      <alignment vertical="center"/>
    </xf>
    <xf numFmtId="0" fontId="19" fillId="50" borderId="0" xfId="0" applyFont="1" applyFill="1" applyBorder="1" applyAlignment="1">
      <alignment vertical="center"/>
    </xf>
    <xf numFmtId="0" fontId="19" fillId="50" borderId="12" xfId="0" applyFont="1" applyFill="1" applyBorder="1" applyAlignment="1">
      <alignment vertical="center"/>
    </xf>
    <xf numFmtId="0" fontId="16" fillId="50" borderId="16" xfId="0" applyFont="1" applyFill="1" applyBorder="1" applyAlignment="1">
      <alignment/>
    </xf>
    <xf numFmtId="0" fontId="16" fillId="50" borderId="0" xfId="0" applyFont="1" applyFill="1" applyBorder="1" applyAlignment="1">
      <alignment/>
    </xf>
    <xf numFmtId="0" fontId="16" fillId="50" borderId="12" xfId="0" applyFont="1" applyFill="1" applyBorder="1" applyAlignment="1">
      <alignment/>
    </xf>
    <xf numFmtId="0" fontId="16" fillId="50" borderId="26" xfId="0" applyFont="1" applyFill="1" applyBorder="1" applyAlignment="1">
      <alignment/>
    </xf>
    <xf numFmtId="0" fontId="16" fillId="50" borderId="10" xfId="0" applyFont="1" applyFill="1" applyBorder="1" applyAlignment="1">
      <alignment/>
    </xf>
    <xf numFmtId="0" fontId="16" fillId="50" borderId="13" xfId="0" applyFont="1" applyFill="1" applyBorder="1" applyAlignment="1">
      <alignment/>
    </xf>
    <xf numFmtId="0" fontId="21" fillId="50" borderId="16" xfId="0" applyFont="1" applyFill="1" applyBorder="1" applyAlignment="1">
      <alignment vertical="center"/>
    </xf>
    <xf numFmtId="0" fontId="21" fillId="50" borderId="0" xfId="0" applyFont="1" applyFill="1" applyBorder="1" applyAlignment="1">
      <alignment vertical="center"/>
    </xf>
    <xf numFmtId="0" fontId="21" fillId="50" borderId="12" xfId="0" applyFont="1" applyFill="1" applyBorder="1" applyAlignment="1">
      <alignment vertic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49" fontId="0" fillId="0" borderId="40" xfId="0" applyNumberFormat="1" applyFont="1" applyBorder="1" applyAlignment="1">
      <alignment horizontal="center" vertical="center"/>
    </xf>
  </cellXfs>
  <cellStyles count="66">
    <cellStyle name="Normal" xfId="0"/>
    <cellStyle name="RowLevel_3" xfId="7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Euro 2 2" xfId="45"/>
    <cellStyle name="Euro 3" xfId="46"/>
    <cellStyle name="Insatisfaisant" xfId="47"/>
    <cellStyle name="Hyperlink" xfId="48"/>
    <cellStyle name="Followed Hyperlink" xfId="49"/>
    <cellStyle name="Comma" xfId="50"/>
    <cellStyle name="Comma [0]" xfId="51"/>
    <cellStyle name="Milliers 2" xfId="52"/>
    <cellStyle name="Milliers 2 2" xfId="53"/>
    <cellStyle name="Milliers 3" xfId="54"/>
    <cellStyle name="Milliers_PRODUITS" xfId="55"/>
    <cellStyle name="Currency" xfId="56"/>
    <cellStyle name="Currency [0]" xfId="57"/>
    <cellStyle name="Neutre" xfId="58"/>
    <cellStyle name="Normal 2" xfId="59"/>
    <cellStyle name="Normal_ACTIF_1" xfId="60"/>
    <cellStyle name="Normal_CHARGES" xfId="61"/>
    <cellStyle name="Normal_PASSIF" xfId="62"/>
    <cellStyle name="Normal_PRODUITS" xfId="63"/>
    <cellStyle name="Note" xfId="64"/>
    <cellStyle name="Percent" xfId="65"/>
    <cellStyle name="Pourcentage 2" xfId="66"/>
    <cellStyle name="Pourcentage 2 2" xfId="67"/>
    <cellStyle name="Pourcentage 3" xfId="68"/>
    <cellStyle name="Satisfaisant" xfId="69"/>
    <cellStyle name="Sortie" xfId="70"/>
    <cellStyle name="Texte explicatif" xfId="71"/>
    <cellStyle name="Titre" xfId="72"/>
    <cellStyle name="Titre 1" xfId="73"/>
    <cellStyle name="Titre 2" xfId="74"/>
    <cellStyle name="Titre 3" xfId="75"/>
    <cellStyle name="Titre 4" xfId="76"/>
    <cellStyle name="Total" xfId="77"/>
    <cellStyle name="Vérification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Résultat de l'exercice propre</a:t>
            </a:r>
          </a:p>
        </c:rich>
      </c:tx>
      <c:layout>
        <c:manualLayout>
          <c:xMode val="factor"/>
          <c:yMode val="factor"/>
          <c:x val="-0.004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07675"/>
          <c:w val="0.797"/>
          <c:h val="0.924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(Résultats!$H$9,Résultats!$K$9,Résultats!$N$9,Résultats!$Q$9,Résultats!$T$9)</c:f>
              <c:numCache/>
            </c:numRef>
          </c:val>
        </c:ser>
        <c:ser>
          <c:idx val="3"/>
          <c:order val="2"/>
          <c:tx>
            <c:v> 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6721413"/>
        <c:axId val="60492718"/>
      </c:barChart>
      <c:catAx>
        <c:axId val="67214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0492718"/>
        <c:crosses val="autoZero"/>
        <c:auto val="1"/>
        <c:lblOffset val="100"/>
        <c:tickLblSkip val="1"/>
        <c:noMultiLvlLbl val="0"/>
      </c:catAx>
      <c:valAx>
        <c:axId val="60492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7214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75"/>
          <c:y val="0.9305"/>
          <c:w val="0.293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Résultat global</a:t>
            </a:r>
          </a:p>
        </c:rich>
      </c:tx>
      <c:layout>
        <c:manualLayout>
          <c:xMode val="factor"/>
          <c:yMode val="factor"/>
          <c:x val="-0.004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07625"/>
          <c:w val="0.797"/>
          <c:h val="0.9245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(Résultats!$H$10,Résultats!$K$10,Résultats!$N$10,Résultats!$Q$10,Résultats!$T$10)</c:f>
              <c:numCache/>
            </c:numRef>
          </c:val>
        </c:ser>
        <c:ser>
          <c:idx val="3"/>
          <c:order val="2"/>
          <c:tx>
            <c:v> 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7563551"/>
        <c:axId val="963096"/>
      </c:barChart>
      <c:catAx>
        <c:axId val="75635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963096"/>
        <c:crosses val="autoZero"/>
        <c:auto val="1"/>
        <c:lblOffset val="100"/>
        <c:tickLblSkip val="1"/>
        <c:noMultiLvlLbl val="0"/>
      </c:catAx>
      <c:valAx>
        <c:axId val="9630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75635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75"/>
          <c:y val="0.931"/>
          <c:w val="0.293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Evolution des recettes et des dépenses ordinaires (exercice propre)</a:t>
            </a:r>
          </a:p>
        </c:rich>
      </c:tx>
      <c:layout>
        <c:manualLayout>
          <c:xMode val="factor"/>
          <c:yMode val="factor"/>
          <c:x val="0.021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6"/>
          <c:w val="0.9515"/>
          <c:h val="0.7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(engagements actés aux comptes)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GE'!$H$15,'Ordinaire GE'!$K$15,'Ordinaire GE'!$N$15,'Ordinaire GE'!$Q$15,'Ordinaire GE'!$T$15)</c:f>
              <c:numCache/>
            </c:numRef>
          </c:val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(Droits actés aux comptes)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GE'!$H$26,'Ordinaire GE'!$K$26,'Ordinaire GE'!$N$26,'Ordinaire GE'!$Q$26,'Ordinaire GE'!$T$26)</c:f>
              <c:numCache/>
            </c:numRef>
          </c:val>
        </c:ser>
        <c:axId val="8667865"/>
        <c:axId val="10901922"/>
      </c:barChart>
      <c:catAx>
        <c:axId val="86678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0901922"/>
        <c:crosses val="autoZero"/>
        <c:auto val="1"/>
        <c:lblOffset val="100"/>
        <c:tickLblSkip val="1"/>
        <c:noMultiLvlLbl val="0"/>
      </c:catAx>
      <c:valAx>
        <c:axId val="109019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86678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025"/>
          <c:y val="0.93125"/>
          <c:w val="0.944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Evolution des recettes et des dépenses extraordinaires (exercice propre)</a:t>
            </a:r>
          </a:p>
        </c:rich>
      </c:tx>
      <c:layout>
        <c:manualLayout>
          <c:xMode val="factor"/>
          <c:yMode val="factor"/>
          <c:x val="0.048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4"/>
          <c:w val="0.951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(engagements actés aux comptes)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GE'!$H$15,'Extraordinaire GE'!$K$15,'Extraordinaire GE'!$N$15,'Extraordinaire GE'!$Q$15,'Extraordinaire GE'!$T$15)</c:f>
              <c:numCache/>
            </c:numRef>
          </c:val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(Droits actés aux comptes)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GE'!$H$26,'Extraordinaire GE'!$K$26,'Extraordinaire GE'!$N$26,'Extraordinaire GE'!$Q$26,'Extraordinaire GE'!$T$26)</c:f>
              <c:numCache/>
            </c:numRef>
          </c:val>
        </c:ser>
        <c:axId val="31008435"/>
        <c:axId val="10640460"/>
      </c:barChart>
      <c:catAx>
        <c:axId val="310084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0640460"/>
        <c:crosses val="autoZero"/>
        <c:auto val="1"/>
        <c:lblOffset val="100"/>
        <c:tickLblSkip val="1"/>
        <c:noMultiLvlLbl val="0"/>
      </c:catAx>
      <c:valAx>
        <c:axId val="106404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10084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025"/>
          <c:y val="0.9325"/>
          <c:w val="0.9442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2200275</xdr:colOff>
      <xdr:row>5</xdr:row>
      <xdr:rowOff>133350</xdr:rowOff>
    </xdr:from>
    <xdr:to>
      <xdr:col>1</xdr:col>
      <xdr:colOff>2628900</xdr:colOff>
      <xdr:row>7</xdr:row>
      <xdr:rowOff>19050</xdr:rowOff>
    </xdr:to>
    <xdr:sp macro="[0]!enregistreinternet">
      <xdr:nvSpPr>
        <xdr:cNvPr id="1" name="Text Box 1"/>
        <xdr:cNvSpPr txBox="1">
          <a:spLocks noChangeArrowheads="1"/>
        </xdr:cNvSpPr>
      </xdr:nvSpPr>
      <xdr:spPr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04900"/>
          <a:ext cx="914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1114425"/>
          <a:ext cx="1362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200025</xdr:rowOff>
    </xdr:from>
    <xdr:to>
      <xdr:col>12</xdr:col>
      <xdr:colOff>142875</xdr:colOff>
      <xdr:row>32</xdr:row>
      <xdr:rowOff>190500</xdr:rowOff>
    </xdr:to>
    <xdr:graphicFrame>
      <xdr:nvGraphicFramePr>
        <xdr:cNvPr id="1" name="Graphique 2"/>
        <xdr:cNvGraphicFramePr/>
      </xdr:nvGraphicFramePr>
      <xdr:xfrm>
        <a:off x="47625" y="2933700"/>
        <a:ext cx="44100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352425</xdr:colOff>
      <xdr:row>14</xdr:row>
      <xdr:rowOff>0</xdr:rowOff>
    </xdr:from>
    <xdr:to>
      <xdr:col>23</xdr:col>
      <xdr:colOff>561975</xdr:colOff>
      <xdr:row>32</xdr:row>
      <xdr:rowOff>200025</xdr:rowOff>
    </xdr:to>
    <xdr:graphicFrame>
      <xdr:nvGraphicFramePr>
        <xdr:cNvPr id="2" name="Graphique 7"/>
        <xdr:cNvGraphicFramePr/>
      </xdr:nvGraphicFramePr>
      <xdr:xfrm>
        <a:off x="4667250" y="2943225"/>
        <a:ext cx="44100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>
      <xdr:nvGraphicFramePr>
        <xdr:cNvPr id="1" name="Graphique 2"/>
        <xdr:cNvGraphicFramePr/>
      </xdr:nvGraphicFramePr>
      <xdr:xfrm>
        <a:off x="133350" y="7486650"/>
        <a:ext cx="7620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>
      <xdr:nvGraphicFramePr>
        <xdr:cNvPr id="1" name="Graphique 2"/>
        <xdr:cNvGraphicFramePr/>
      </xdr:nvGraphicFramePr>
      <xdr:xfrm>
        <a:off x="142875" y="7534275"/>
        <a:ext cx="7620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7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33.28125" style="0" customWidth="1"/>
    <col min="2" max="2" width="39.421875" style="0" customWidth="1"/>
    <col min="3" max="3" width="36.7109375" style="0" customWidth="1"/>
    <col min="4" max="4" width="29.00390625" style="0" customWidth="1"/>
  </cols>
  <sheetData>
    <row r="1" spans="1:5" ht="12.75">
      <c r="A1" s="1" t="e">
        <f>#REF!</f>
        <v>#REF!</v>
      </c>
      <c r="B1" s="1"/>
      <c r="C1" s="1" t="s">
        <v>0</v>
      </c>
      <c r="D1" s="1"/>
      <c r="E1" s="1"/>
    </row>
    <row r="2" spans="1:5" ht="12.75">
      <c r="A2" s="1"/>
      <c r="B2" s="1"/>
      <c r="C2" s="1"/>
      <c r="D2" s="1"/>
      <c r="E2" s="1"/>
    </row>
    <row r="3" spans="1:2" ht="12.75">
      <c r="A3" s="9" t="s">
        <v>8</v>
      </c>
      <c r="B3" s="10" t="s">
        <v>9</v>
      </c>
    </row>
    <row r="5" spans="1:3" ht="12.75">
      <c r="A5" t="s">
        <v>10</v>
      </c>
      <c r="B5" s="11"/>
      <c r="C5" s="5"/>
    </row>
    <row r="6" spans="2:3" ht="12.75">
      <c r="B6" s="5"/>
      <c r="C6" s="5"/>
    </row>
    <row r="7" spans="2:3" ht="12.75">
      <c r="B7" s="11"/>
      <c r="C7" s="5" t="s">
        <v>11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3"/>
  <dimension ref="A1:J85"/>
  <sheetViews>
    <sheetView workbookViewId="0" topLeftCell="A1">
      <selection activeCell="A1" sqref="A1:B2"/>
    </sheetView>
  </sheetViews>
  <sheetFormatPr defaultColWidth="11.421875" defaultRowHeight="12.75"/>
  <cols>
    <col min="1" max="1" width="8.8515625" style="0" customWidth="1"/>
    <col min="2" max="2" width="6.8515625" style="0" customWidth="1"/>
    <col min="3" max="3" width="40.421875" style="0" customWidth="1"/>
    <col min="4" max="4" width="7.7109375" style="0" customWidth="1"/>
    <col min="5" max="5" width="10.7109375" style="0" customWidth="1"/>
    <col min="6" max="6" width="11.7109375" style="0" customWidth="1"/>
    <col min="7" max="8" width="6.7109375" style="0" customWidth="1"/>
    <col min="9" max="9" width="11.7109375" style="0" customWidth="1"/>
  </cols>
  <sheetData>
    <row r="1" spans="1:9" ht="12.75">
      <c r="A1" s="302" t="str">
        <f>Coordonnées!A1</f>
        <v>Synthèse des Comptes</v>
      </c>
      <c r="B1" s="303"/>
      <c r="C1" s="299" t="str">
        <f>Coordonnées!D1</f>
        <v>Administration communale de :</v>
      </c>
      <c r="D1" s="303" t="str">
        <f>Coordonnées!J1</f>
        <v>ANHEE</v>
      </c>
      <c r="E1" s="303"/>
      <c r="F1" s="303"/>
      <c r="G1" s="299" t="str">
        <f>Coordonnées!P1</f>
        <v>Code INS</v>
      </c>
      <c r="H1" s="431"/>
      <c r="I1" s="201">
        <f>Coordonnées!R1</f>
        <v>91005</v>
      </c>
    </row>
    <row r="2" spans="1:9" ht="12.75">
      <c r="A2" s="304"/>
      <c r="B2" s="305"/>
      <c r="C2" s="300"/>
      <c r="D2" s="305"/>
      <c r="E2" s="305"/>
      <c r="F2" s="305"/>
      <c r="G2" s="300" t="str">
        <f>Coordonnées!P2</f>
        <v>Exercice:</v>
      </c>
      <c r="H2" s="432"/>
      <c r="I2" s="202">
        <f>Coordonnées!R2</f>
        <v>2017</v>
      </c>
    </row>
    <row r="3" spans="1:9" ht="12.75">
      <c r="A3" s="427" t="str">
        <f>Coordonnées!A3</f>
        <v>Modèle officiel généré par l'application eComptes © SPW.INTERIEUR &amp; ACTION SOCIALE</v>
      </c>
      <c r="B3" s="427"/>
      <c r="C3" s="427"/>
      <c r="D3" s="427"/>
      <c r="E3" s="427"/>
      <c r="F3" s="200"/>
      <c r="G3" s="433" t="str">
        <f>Coordonnées!P3</f>
        <v>Version:</v>
      </c>
      <c r="H3" s="434"/>
      <c r="I3" s="191">
        <f>Coordonnées!R3</f>
        <v>1</v>
      </c>
    </row>
    <row r="4" spans="1:5" ht="12.75">
      <c r="A4" s="44"/>
      <c r="B4" s="44"/>
      <c r="C4" s="38"/>
      <c r="D4" s="44"/>
      <c r="E4" s="44"/>
    </row>
    <row r="5" spans="1:10" ht="13.5" thickBot="1">
      <c r="A5" s="144"/>
      <c r="B5" s="145"/>
      <c r="C5" s="146"/>
      <c r="D5" s="146"/>
      <c r="E5" s="424"/>
      <c r="F5" s="424"/>
      <c r="G5" s="186"/>
      <c r="H5" s="186"/>
      <c r="I5" s="147"/>
      <c r="J5" s="13"/>
    </row>
    <row r="6" spans="1:10" ht="12.75">
      <c r="A6" s="148" t="s">
        <v>40</v>
      </c>
      <c r="B6" s="149"/>
      <c r="C6" s="149"/>
      <c r="D6" s="149"/>
      <c r="E6" s="428" t="s">
        <v>42</v>
      </c>
      <c r="F6" s="441">
        <f>I2</f>
        <v>2017</v>
      </c>
      <c r="G6" s="442"/>
      <c r="H6" s="435">
        <f>F6-1</f>
        <v>2016</v>
      </c>
      <c r="I6" s="436"/>
      <c r="J6" s="13"/>
    </row>
    <row r="7" spans="1:10" ht="9.75" customHeight="1">
      <c r="A7" s="75"/>
      <c r="B7" s="149"/>
      <c r="C7" s="75"/>
      <c r="D7" s="149"/>
      <c r="E7" s="429"/>
      <c r="F7" s="443"/>
      <c r="G7" s="444"/>
      <c r="H7" s="437"/>
      <c r="I7" s="438"/>
      <c r="J7" s="13"/>
    </row>
    <row r="8" spans="1:10" ht="12.75" customHeight="1" thickBot="1">
      <c r="A8" s="150"/>
      <c r="B8" s="149"/>
      <c r="C8" s="151" t="s">
        <v>41</v>
      </c>
      <c r="D8" s="149"/>
      <c r="E8" s="430"/>
      <c r="F8" s="445"/>
      <c r="G8" s="446"/>
      <c r="H8" s="439"/>
      <c r="I8" s="440"/>
      <c r="J8" s="13"/>
    </row>
    <row r="9" spans="1:10" ht="9.75" customHeight="1">
      <c r="A9" s="152"/>
      <c r="B9" s="153"/>
      <c r="C9" s="154"/>
      <c r="D9" s="154"/>
      <c r="E9" s="155"/>
      <c r="F9" s="187"/>
      <c r="G9" s="189"/>
      <c r="H9" s="397"/>
      <c r="I9" s="398"/>
      <c r="J9" s="13"/>
    </row>
    <row r="10" spans="1:10" ht="12.75">
      <c r="A10" s="149" t="s">
        <v>43</v>
      </c>
      <c r="B10" s="149"/>
      <c r="C10" s="149"/>
      <c r="D10" s="149"/>
      <c r="E10" s="156" t="s">
        <v>44</v>
      </c>
      <c r="F10" s="399">
        <f>F12+F14+F29+F35+F39</f>
        <v>28212371.399999995</v>
      </c>
      <c r="G10" s="417"/>
      <c r="H10" s="399">
        <f>H12+H14+H29+H35+H39</f>
        <v>28084170.43</v>
      </c>
      <c r="I10" s="400"/>
      <c r="J10" s="13"/>
    </row>
    <row r="11" spans="1:10" ht="8.25" customHeight="1">
      <c r="A11" s="149"/>
      <c r="B11" s="149"/>
      <c r="C11" s="149"/>
      <c r="D11" s="149"/>
      <c r="E11" s="156"/>
      <c r="F11" s="188"/>
      <c r="G11" s="190"/>
      <c r="H11" s="401"/>
      <c r="I11" s="402"/>
      <c r="J11" s="13"/>
    </row>
    <row r="12" spans="1:10" ht="12.75">
      <c r="A12" s="157" t="s">
        <v>45</v>
      </c>
      <c r="B12" s="158" t="s">
        <v>46</v>
      </c>
      <c r="C12" s="153"/>
      <c r="D12" s="153"/>
      <c r="E12" s="156">
        <v>21</v>
      </c>
      <c r="F12" s="403">
        <v>9830.65</v>
      </c>
      <c r="G12" s="416"/>
      <c r="H12" s="403">
        <v>16757.31</v>
      </c>
      <c r="I12" s="404"/>
      <c r="J12" s="13"/>
    </row>
    <row r="13" spans="1:10" ht="9.75" customHeight="1">
      <c r="A13" s="157"/>
      <c r="B13" s="158"/>
      <c r="C13" s="153"/>
      <c r="D13" s="153"/>
      <c r="E13" s="156"/>
      <c r="F13" s="403"/>
      <c r="G13" s="416"/>
      <c r="H13" s="403"/>
      <c r="I13" s="404"/>
      <c r="J13" s="13"/>
    </row>
    <row r="14" spans="1:10" ht="12.75">
      <c r="A14" s="157" t="s">
        <v>47</v>
      </c>
      <c r="B14" s="158" t="s">
        <v>48</v>
      </c>
      <c r="C14" s="153"/>
      <c r="D14" s="153"/>
      <c r="E14" s="156" t="s">
        <v>49</v>
      </c>
      <c r="F14" s="399">
        <f>SUM(F16:F27)</f>
        <v>26794421.619999997</v>
      </c>
      <c r="G14" s="417"/>
      <c r="H14" s="399">
        <f>SUM(H16:H27)</f>
        <v>26236908.099999998</v>
      </c>
      <c r="I14" s="400"/>
      <c r="J14" s="13"/>
    </row>
    <row r="15" spans="1:10" ht="12.75">
      <c r="A15" s="159"/>
      <c r="B15" s="160" t="s">
        <v>50</v>
      </c>
      <c r="C15" s="161"/>
      <c r="D15" s="161"/>
      <c r="E15" s="156"/>
      <c r="F15" s="405"/>
      <c r="G15" s="418"/>
      <c r="H15" s="405"/>
      <c r="I15" s="406"/>
      <c r="J15" s="13"/>
    </row>
    <row r="16" spans="1:10" ht="12.75">
      <c r="A16" s="159"/>
      <c r="B16" s="159" t="s">
        <v>51</v>
      </c>
      <c r="C16" s="162" t="s">
        <v>52</v>
      </c>
      <c r="D16" s="154"/>
      <c r="E16" s="156">
        <v>220</v>
      </c>
      <c r="F16" s="403">
        <v>4180665.76</v>
      </c>
      <c r="G16" s="416"/>
      <c r="H16" s="403">
        <v>3961827.84</v>
      </c>
      <c r="I16" s="404"/>
      <c r="J16" s="13"/>
    </row>
    <row r="17" spans="1:10" ht="12.75">
      <c r="A17" s="159"/>
      <c r="B17" s="159" t="s">
        <v>53</v>
      </c>
      <c r="C17" s="154" t="s">
        <v>54</v>
      </c>
      <c r="D17" s="154"/>
      <c r="E17" s="156">
        <v>221</v>
      </c>
      <c r="F17" s="403">
        <v>8507344.36</v>
      </c>
      <c r="G17" s="416"/>
      <c r="H17" s="403">
        <v>6497259.69</v>
      </c>
      <c r="I17" s="404"/>
      <c r="J17" s="13"/>
    </row>
    <row r="18" spans="1:10" ht="12.75">
      <c r="A18" s="159"/>
      <c r="B18" s="159" t="s">
        <v>55</v>
      </c>
      <c r="C18" s="154" t="s">
        <v>56</v>
      </c>
      <c r="D18" s="154"/>
      <c r="E18" s="156">
        <v>223</v>
      </c>
      <c r="F18" s="403">
        <v>12946876.46</v>
      </c>
      <c r="G18" s="416"/>
      <c r="H18" s="403">
        <v>11817372.2</v>
      </c>
      <c r="I18" s="404"/>
      <c r="J18" s="13"/>
    </row>
    <row r="19" spans="1:10" ht="12.75">
      <c r="A19" s="159"/>
      <c r="B19" s="159" t="s">
        <v>57</v>
      </c>
      <c r="C19" s="154" t="s">
        <v>58</v>
      </c>
      <c r="D19" s="154"/>
      <c r="E19" s="156">
        <v>224</v>
      </c>
      <c r="F19" s="403">
        <v>74477.42</v>
      </c>
      <c r="G19" s="416"/>
      <c r="H19" s="403">
        <v>76847.72</v>
      </c>
      <c r="I19" s="404"/>
      <c r="J19" s="13"/>
    </row>
    <row r="20" spans="1:10" ht="12.75">
      <c r="A20" s="159"/>
      <c r="B20" s="159" t="s">
        <v>59</v>
      </c>
      <c r="C20" s="154" t="s">
        <v>289</v>
      </c>
      <c r="D20" s="154"/>
      <c r="E20" s="156">
        <v>226</v>
      </c>
      <c r="F20" s="403">
        <v>214198.62</v>
      </c>
      <c r="G20" s="416"/>
      <c r="H20" s="403">
        <v>212809.34</v>
      </c>
      <c r="I20" s="404"/>
      <c r="J20" s="13"/>
    </row>
    <row r="21" spans="1:10" ht="12.75">
      <c r="A21" s="159"/>
      <c r="B21" s="163" t="s">
        <v>60</v>
      </c>
      <c r="C21" s="153"/>
      <c r="D21" s="153"/>
      <c r="E21" s="156"/>
      <c r="F21" s="403"/>
      <c r="G21" s="416"/>
      <c r="H21" s="403"/>
      <c r="I21" s="404"/>
      <c r="J21" s="13"/>
    </row>
    <row r="22" spans="1:10" ht="23.25" customHeight="1">
      <c r="A22" s="159"/>
      <c r="B22" s="164" t="s">
        <v>61</v>
      </c>
      <c r="C22" s="425" t="s">
        <v>288</v>
      </c>
      <c r="D22" s="426"/>
      <c r="E22" s="165" t="s">
        <v>62</v>
      </c>
      <c r="F22" s="414">
        <v>465813.7</v>
      </c>
      <c r="G22" s="423"/>
      <c r="H22" s="414">
        <v>592842.6</v>
      </c>
      <c r="I22" s="415"/>
      <c r="J22" s="13"/>
    </row>
    <row r="23" spans="1:10" ht="12.75">
      <c r="A23" s="159"/>
      <c r="B23" s="159" t="s">
        <v>63</v>
      </c>
      <c r="C23" s="154" t="s">
        <v>64</v>
      </c>
      <c r="D23" s="154"/>
      <c r="E23" s="156">
        <v>234</v>
      </c>
      <c r="F23" s="403">
        <v>2496.08</v>
      </c>
      <c r="G23" s="416"/>
      <c r="H23" s="403">
        <v>2496.08</v>
      </c>
      <c r="I23" s="404"/>
      <c r="J23" s="13"/>
    </row>
    <row r="24" spans="1:10" ht="12.75">
      <c r="A24" s="159"/>
      <c r="B24" s="163" t="s">
        <v>65</v>
      </c>
      <c r="C24" s="153"/>
      <c r="D24" s="153"/>
      <c r="E24" s="156"/>
      <c r="F24" s="403"/>
      <c r="G24" s="416"/>
      <c r="H24" s="403"/>
      <c r="I24" s="404"/>
      <c r="J24" s="13"/>
    </row>
    <row r="25" spans="1:10" ht="12.75">
      <c r="A25" s="159"/>
      <c r="B25" s="159" t="s">
        <v>66</v>
      </c>
      <c r="C25" s="154" t="s">
        <v>67</v>
      </c>
      <c r="D25" s="154"/>
      <c r="E25" s="156">
        <v>24</v>
      </c>
      <c r="F25" s="403">
        <v>402206.52</v>
      </c>
      <c r="G25" s="416"/>
      <c r="H25" s="403">
        <v>3075099.54</v>
      </c>
      <c r="I25" s="404"/>
      <c r="J25" s="13"/>
    </row>
    <row r="26" spans="1:10" ht="12.75">
      <c r="A26" s="159"/>
      <c r="B26" s="159" t="s">
        <v>68</v>
      </c>
      <c r="C26" s="154" t="s">
        <v>69</v>
      </c>
      <c r="D26" s="154"/>
      <c r="E26" s="156">
        <v>261</v>
      </c>
      <c r="F26" s="403">
        <v>342.7</v>
      </c>
      <c r="G26" s="416"/>
      <c r="H26" s="403">
        <v>353.09</v>
      </c>
      <c r="I26" s="404"/>
      <c r="J26" s="13"/>
    </row>
    <row r="27" spans="1:10" ht="12.75">
      <c r="A27" s="159"/>
      <c r="B27" s="159" t="s">
        <v>70</v>
      </c>
      <c r="C27" s="154" t="s">
        <v>71</v>
      </c>
      <c r="D27" s="154"/>
      <c r="E27" s="166" t="s">
        <v>72</v>
      </c>
      <c r="F27" s="403">
        <v>0</v>
      </c>
      <c r="G27" s="416"/>
      <c r="H27" s="403">
        <v>0</v>
      </c>
      <c r="I27" s="404"/>
      <c r="J27" s="13"/>
    </row>
    <row r="28" spans="1:10" ht="9.75" customHeight="1">
      <c r="A28" s="159"/>
      <c r="B28" s="159"/>
      <c r="C28" s="154"/>
      <c r="D28" s="154"/>
      <c r="E28" s="166"/>
      <c r="F28" s="403"/>
      <c r="G28" s="416"/>
      <c r="H28" s="403"/>
      <c r="I28" s="404"/>
      <c r="J28" s="13"/>
    </row>
    <row r="29" spans="1:10" ht="12.75">
      <c r="A29" s="157" t="s">
        <v>73</v>
      </c>
      <c r="B29" s="158" t="s">
        <v>74</v>
      </c>
      <c r="C29" s="153"/>
      <c r="D29" s="153"/>
      <c r="E29" s="156">
        <v>25</v>
      </c>
      <c r="F29" s="399">
        <f>SUM(F30:F33)</f>
        <v>17894.75</v>
      </c>
      <c r="G29" s="417"/>
      <c r="H29" s="399">
        <f>SUM(H30:H33)</f>
        <v>19013.17</v>
      </c>
      <c r="I29" s="400"/>
      <c r="J29" s="13"/>
    </row>
    <row r="30" spans="1:10" ht="12.75">
      <c r="A30" s="159"/>
      <c r="B30" s="159" t="s">
        <v>51</v>
      </c>
      <c r="C30" s="154" t="s">
        <v>75</v>
      </c>
      <c r="D30" s="154"/>
      <c r="E30" s="156">
        <v>251</v>
      </c>
      <c r="F30" s="405">
        <v>17894.75</v>
      </c>
      <c r="G30" s="418"/>
      <c r="H30" s="405">
        <v>19013.17</v>
      </c>
      <c r="I30" s="406"/>
      <c r="J30" s="13"/>
    </row>
    <row r="31" spans="1:10" ht="12.75">
      <c r="A31" s="159"/>
      <c r="B31" s="159" t="s">
        <v>53</v>
      </c>
      <c r="C31" s="154" t="s">
        <v>76</v>
      </c>
      <c r="D31" s="154"/>
      <c r="E31" s="156">
        <v>252</v>
      </c>
      <c r="F31" s="403">
        <v>0</v>
      </c>
      <c r="G31" s="416"/>
      <c r="H31" s="403">
        <v>0</v>
      </c>
      <c r="I31" s="404"/>
      <c r="J31" s="13"/>
    </row>
    <row r="32" spans="1:10" ht="12.75">
      <c r="A32" s="159"/>
      <c r="B32" s="159" t="s">
        <v>55</v>
      </c>
      <c r="C32" s="154" t="s">
        <v>77</v>
      </c>
      <c r="D32" s="154"/>
      <c r="E32" s="156">
        <v>254</v>
      </c>
      <c r="F32" s="403">
        <v>0</v>
      </c>
      <c r="G32" s="416"/>
      <c r="H32" s="403">
        <v>0</v>
      </c>
      <c r="I32" s="404"/>
      <c r="J32" s="13"/>
    </row>
    <row r="33" spans="1:10" ht="12.75">
      <c r="A33" s="159"/>
      <c r="B33" s="159" t="s">
        <v>57</v>
      </c>
      <c r="C33" s="154" t="s">
        <v>78</v>
      </c>
      <c r="D33" s="154"/>
      <c r="E33" s="156">
        <v>256</v>
      </c>
      <c r="F33" s="403">
        <v>0</v>
      </c>
      <c r="G33" s="416"/>
      <c r="H33" s="403">
        <v>0</v>
      </c>
      <c r="I33" s="404"/>
      <c r="J33" s="13"/>
    </row>
    <row r="34" spans="1:10" ht="9.75" customHeight="1">
      <c r="A34" s="159"/>
      <c r="B34" s="159"/>
      <c r="C34" s="154"/>
      <c r="D34" s="154"/>
      <c r="E34" s="156"/>
      <c r="F34" s="403"/>
      <c r="G34" s="416"/>
      <c r="H34" s="403"/>
      <c r="I34" s="404"/>
      <c r="J34" s="13"/>
    </row>
    <row r="35" spans="1:10" ht="12.75">
      <c r="A35" s="157" t="s">
        <v>79</v>
      </c>
      <c r="B35" s="158" t="s">
        <v>80</v>
      </c>
      <c r="C35" s="153"/>
      <c r="D35" s="153"/>
      <c r="E35" s="156">
        <v>27</v>
      </c>
      <c r="F35" s="399">
        <f>SUM(F36:F37)</f>
        <v>948870.84</v>
      </c>
      <c r="G35" s="417"/>
      <c r="H35" s="399">
        <f>SUM(H36:H37)</f>
        <v>1382096.4300000002</v>
      </c>
      <c r="I35" s="400"/>
      <c r="J35" s="13"/>
    </row>
    <row r="36" spans="1:10" ht="12.75">
      <c r="A36" s="159"/>
      <c r="B36" s="159" t="s">
        <v>51</v>
      </c>
      <c r="C36" s="154" t="s">
        <v>81</v>
      </c>
      <c r="D36" s="154"/>
      <c r="E36" s="166" t="s">
        <v>82</v>
      </c>
      <c r="F36" s="405">
        <v>927934.48</v>
      </c>
      <c r="G36" s="418"/>
      <c r="H36" s="405">
        <v>1359560.07</v>
      </c>
      <c r="I36" s="406"/>
      <c r="J36" s="13"/>
    </row>
    <row r="37" spans="1:10" ht="12.75">
      <c r="A37" s="159"/>
      <c r="B37" s="159" t="s">
        <v>53</v>
      </c>
      <c r="C37" s="154" t="s">
        <v>83</v>
      </c>
      <c r="D37" s="154"/>
      <c r="E37" s="156">
        <v>275</v>
      </c>
      <c r="F37" s="403">
        <v>20936.36</v>
      </c>
      <c r="G37" s="416"/>
      <c r="H37" s="403">
        <v>22536.36</v>
      </c>
      <c r="I37" s="404"/>
      <c r="J37" s="13"/>
    </row>
    <row r="38" spans="1:10" ht="9.75" customHeight="1">
      <c r="A38" s="159"/>
      <c r="B38" s="159"/>
      <c r="C38" s="154"/>
      <c r="D38" s="154"/>
      <c r="E38" s="156"/>
      <c r="F38" s="403"/>
      <c r="G38" s="416"/>
      <c r="H38" s="403"/>
      <c r="I38" s="404"/>
      <c r="J38" s="13"/>
    </row>
    <row r="39" spans="1:10" ht="12.75">
      <c r="A39" s="157" t="s">
        <v>84</v>
      </c>
      <c r="B39" s="158" t="s">
        <v>85</v>
      </c>
      <c r="C39" s="153"/>
      <c r="D39" s="153"/>
      <c r="E39" s="156">
        <v>28</v>
      </c>
      <c r="F39" s="399">
        <f>SUM(F40:F41)</f>
        <v>441353.54</v>
      </c>
      <c r="G39" s="417"/>
      <c r="H39" s="399">
        <f>SUM(H40:H41)</f>
        <v>429395.42</v>
      </c>
      <c r="I39" s="400"/>
      <c r="J39" s="13"/>
    </row>
    <row r="40" spans="1:10" ht="12.75">
      <c r="A40" s="159"/>
      <c r="B40" s="159" t="s">
        <v>51</v>
      </c>
      <c r="C40" s="154" t="s">
        <v>86</v>
      </c>
      <c r="D40" s="154"/>
      <c r="E40" s="166" t="s">
        <v>87</v>
      </c>
      <c r="F40" s="405">
        <v>441083.54</v>
      </c>
      <c r="G40" s="418"/>
      <c r="H40" s="405">
        <v>429125.42</v>
      </c>
      <c r="I40" s="406"/>
      <c r="J40" s="13"/>
    </row>
    <row r="41" spans="1:10" ht="12.75">
      <c r="A41" s="159"/>
      <c r="B41" s="159" t="s">
        <v>53</v>
      </c>
      <c r="C41" s="154" t="s">
        <v>88</v>
      </c>
      <c r="D41" s="154"/>
      <c r="E41" s="156">
        <v>288</v>
      </c>
      <c r="F41" s="403">
        <v>270</v>
      </c>
      <c r="G41" s="416"/>
      <c r="H41" s="403">
        <v>270</v>
      </c>
      <c r="I41" s="404"/>
      <c r="J41" s="13"/>
    </row>
    <row r="42" spans="1:10" ht="9" customHeight="1">
      <c r="A42" s="159"/>
      <c r="B42" s="159"/>
      <c r="C42" s="154"/>
      <c r="D42" s="154"/>
      <c r="E42" s="156"/>
      <c r="F42" s="403"/>
      <c r="G42" s="416"/>
      <c r="H42" s="403"/>
      <c r="I42" s="404"/>
      <c r="J42" s="13"/>
    </row>
    <row r="43" spans="1:10" ht="12.75">
      <c r="A43" s="149" t="s">
        <v>89</v>
      </c>
      <c r="B43" s="149"/>
      <c r="C43" s="149"/>
      <c r="D43" s="149"/>
      <c r="E43" s="156" t="s">
        <v>90</v>
      </c>
      <c r="F43" s="410">
        <f>F45+F47+F57+F59</f>
        <v>2038538.1100000003</v>
      </c>
      <c r="G43" s="421"/>
      <c r="H43" s="410">
        <f>H45+H47+H57+H59</f>
        <v>2055904.46</v>
      </c>
      <c r="I43" s="411"/>
      <c r="J43" s="13"/>
    </row>
    <row r="44" spans="1:10" ht="8.25" customHeight="1">
      <c r="A44" s="149"/>
      <c r="B44" s="149"/>
      <c r="C44" s="149"/>
      <c r="D44" s="149"/>
      <c r="E44" s="156"/>
      <c r="F44" s="412"/>
      <c r="G44" s="422"/>
      <c r="H44" s="412"/>
      <c r="I44" s="413"/>
      <c r="J44" s="13"/>
    </row>
    <row r="45" spans="1:10" ht="12.75">
      <c r="A45" s="157" t="s">
        <v>91</v>
      </c>
      <c r="B45" s="158" t="s">
        <v>92</v>
      </c>
      <c r="C45" s="153"/>
      <c r="D45" s="153"/>
      <c r="E45" s="156">
        <v>301</v>
      </c>
      <c r="F45" s="399">
        <v>0</v>
      </c>
      <c r="G45" s="417"/>
      <c r="H45" s="407">
        <v>0</v>
      </c>
      <c r="I45" s="408"/>
      <c r="J45" s="13"/>
    </row>
    <row r="46" spans="1:10" ht="9.75" customHeight="1">
      <c r="A46" s="157"/>
      <c r="B46" s="158"/>
      <c r="C46" s="153"/>
      <c r="D46" s="153"/>
      <c r="E46" s="156"/>
      <c r="F46" s="401"/>
      <c r="G46" s="420"/>
      <c r="H46" s="401"/>
      <c r="I46" s="402"/>
      <c r="J46" s="13"/>
    </row>
    <row r="47" spans="1:10" ht="12.75">
      <c r="A47" s="157" t="s">
        <v>93</v>
      </c>
      <c r="B47" s="158" t="s">
        <v>94</v>
      </c>
      <c r="C47" s="153"/>
      <c r="D47" s="153"/>
      <c r="E47" s="156" t="s">
        <v>95</v>
      </c>
      <c r="F47" s="399">
        <f>F48+F49</f>
        <v>1168984.7200000002</v>
      </c>
      <c r="G47" s="417"/>
      <c r="H47" s="399">
        <f>H48+H49</f>
        <v>1273013.5</v>
      </c>
      <c r="I47" s="400"/>
      <c r="J47" s="13"/>
    </row>
    <row r="48" spans="1:10" ht="12.75">
      <c r="A48" s="159"/>
      <c r="B48" s="159" t="s">
        <v>51</v>
      </c>
      <c r="C48" s="154" t="s">
        <v>96</v>
      </c>
      <c r="D48" s="154"/>
      <c r="E48" s="156">
        <v>40</v>
      </c>
      <c r="F48" s="405">
        <v>467809.77</v>
      </c>
      <c r="G48" s="418"/>
      <c r="H48" s="405">
        <v>388793.25</v>
      </c>
      <c r="I48" s="406"/>
      <c r="J48" s="13"/>
    </row>
    <row r="49" spans="1:10" ht="12.75">
      <c r="A49" s="159"/>
      <c r="B49" s="159" t="s">
        <v>53</v>
      </c>
      <c r="C49" s="154" t="s">
        <v>97</v>
      </c>
      <c r="D49" s="154"/>
      <c r="E49" s="156" t="s">
        <v>98</v>
      </c>
      <c r="F49" s="403">
        <f>SUM(F50:F55)</f>
        <v>701174.9500000001</v>
      </c>
      <c r="G49" s="416"/>
      <c r="H49" s="403">
        <f>SUM(H50:H55)</f>
        <v>884220.2499999999</v>
      </c>
      <c r="I49" s="404"/>
      <c r="J49" s="13"/>
    </row>
    <row r="50" spans="1:10" ht="12.75">
      <c r="A50" s="159"/>
      <c r="B50" s="153"/>
      <c r="C50" s="154" t="s">
        <v>99</v>
      </c>
      <c r="D50" s="154"/>
      <c r="E50" s="156" t="s">
        <v>100</v>
      </c>
      <c r="F50" s="403">
        <v>129289.56</v>
      </c>
      <c r="G50" s="416"/>
      <c r="H50" s="403">
        <v>396463.94</v>
      </c>
      <c r="I50" s="404"/>
      <c r="J50" s="13"/>
    </row>
    <row r="51" spans="1:10" ht="12.75">
      <c r="A51" s="159"/>
      <c r="B51" s="153"/>
      <c r="C51" s="154" t="s">
        <v>101</v>
      </c>
      <c r="D51" s="154"/>
      <c r="E51" s="156">
        <v>413</v>
      </c>
      <c r="F51" s="403">
        <v>518052.32</v>
      </c>
      <c r="G51" s="416"/>
      <c r="H51" s="403">
        <v>397200.99</v>
      </c>
      <c r="I51" s="404"/>
      <c r="J51" s="13"/>
    </row>
    <row r="52" spans="1:10" ht="12.75">
      <c r="A52" s="159"/>
      <c r="B52" s="153"/>
      <c r="C52" s="154" t="s">
        <v>102</v>
      </c>
      <c r="D52" s="154"/>
      <c r="E52" s="156">
        <v>415</v>
      </c>
      <c r="F52" s="403">
        <v>2120.01</v>
      </c>
      <c r="G52" s="416"/>
      <c r="H52" s="403">
        <v>2497.79</v>
      </c>
      <c r="I52" s="404"/>
      <c r="J52" s="13"/>
    </row>
    <row r="53" spans="1:10" ht="12.75">
      <c r="A53" s="159"/>
      <c r="B53" s="153"/>
      <c r="C53" s="154" t="s">
        <v>103</v>
      </c>
      <c r="D53" s="154"/>
      <c r="E53" s="166" t="s">
        <v>104</v>
      </c>
      <c r="F53" s="403">
        <v>48961.64</v>
      </c>
      <c r="G53" s="416"/>
      <c r="H53" s="403">
        <v>83789.94</v>
      </c>
      <c r="I53" s="404"/>
      <c r="J53" s="13"/>
    </row>
    <row r="54" spans="1:10" ht="12.75">
      <c r="A54" s="159"/>
      <c r="B54" s="159" t="s">
        <v>55</v>
      </c>
      <c r="C54" s="154" t="s">
        <v>105</v>
      </c>
      <c r="D54" s="154"/>
      <c r="E54" s="156">
        <v>4251</v>
      </c>
      <c r="F54" s="403">
        <v>2251.42</v>
      </c>
      <c r="G54" s="416"/>
      <c r="H54" s="403">
        <v>3517.59</v>
      </c>
      <c r="I54" s="404"/>
      <c r="J54" s="13"/>
    </row>
    <row r="55" spans="1:10" ht="12.75">
      <c r="A55" s="159"/>
      <c r="B55" s="159" t="s">
        <v>57</v>
      </c>
      <c r="C55" s="154" t="s">
        <v>106</v>
      </c>
      <c r="D55" s="154"/>
      <c r="E55" s="166" t="s">
        <v>107</v>
      </c>
      <c r="F55" s="403">
        <v>500</v>
      </c>
      <c r="G55" s="416"/>
      <c r="H55" s="403">
        <v>750</v>
      </c>
      <c r="I55" s="404"/>
      <c r="J55" s="13"/>
    </row>
    <row r="56" spans="1:10" ht="9.75" customHeight="1">
      <c r="A56" s="159"/>
      <c r="B56" s="159"/>
      <c r="C56" s="154"/>
      <c r="D56" s="154"/>
      <c r="E56" s="166"/>
      <c r="F56" s="403"/>
      <c r="G56" s="416"/>
      <c r="H56" s="403"/>
      <c r="I56" s="404"/>
      <c r="J56" s="13"/>
    </row>
    <row r="57" spans="1:10" ht="12.75">
      <c r="A57" s="157" t="s">
        <v>108</v>
      </c>
      <c r="B57" s="158" t="s">
        <v>109</v>
      </c>
      <c r="C57" s="153"/>
      <c r="D57" s="153"/>
      <c r="E57" s="156" t="s">
        <v>110</v>
      </c>
      <c r="F57" s="409">
        <v>0</v>
      </c>
      <c r="G57" s="416"/>
      <c r="H57" s="409">
        <v>0</v>
      </c>
      <c r="I57" s="404"/>
      <c r="J57" s="13"/>
    </row>
    <row r="58" spans="1:10" ht="9.75" customHeight="1">
      <c r="A58" s="157"/>
      <c r="B58" s="158"/>
      <c r="C58" s="153"/>
      <c r="D58" s="153"/>
      <c r="E58" s="156"/>
      <c r="F58" s="403"/>
      <c r="G58" s="416"/>
      <c r="H58" s="403"/>
      <c r="I58" s="404"/>
      <c r="J58" s="13"/>
    </row>
    <row r="59" spans="1:10" ht="12.75">
      <c r="A59" s="157" t="s">
        <v>111</v>
      </c>
      <c r="B59" s="158" t="s">
        <v>112</v>
      </c>
      <c r="C59" s="153"/>
      <c r="D59" s="153"/>
      <c r="E59" s="156" t="s">
        <v>113</v>
      </c>
      <c r="F59" s="399">
        <f>SUM(F60:F62)</f>
        <v>869553.39</v>
      </c>
      <c r="G59" s="417"/>
      <c r="H59" s="399">
        <f>SUM(H60:H62)</f>
        <v>782890.9600000001</v>
      </c>
      <c r="I59" s="400"/>
      <c r="J59" s="13"/>
    </row>
    <row r="60" spans="1:10" ht="12.75">
      <c r="A60" s="159"/>
      <c r="B60" s="159" t="s">
        <v>51</v>
      </c>
      <c r="C60" s="154" t="s">
        <v>114</v>
      </c>
      <c r="D60" s="154"/>
      <c r="E60" s="156">
        <v>553</v>
      </c>
      <c r="F60" s="405">
        <v>0</v>
      </c>
      <c r="G60" s="418"/>
      <c r="H60" s="405">
        <v>0</v>
      </c>
      <c r="I60" s="406"/>
      <c r="J60" s="13"/>
    </row>
    <row r="61" spans="1:10" ht="12.75">
      <c r="A61" s="159"/>
      <c r="B61" s="159" t="s">
        <v>53</v>
      </c>
      <c r="C61" s="154" t="s">
        <v>115</v>
      </c>
      <c r="D61" s="154"/>
      <c r="E61" s="166">
        <v>55</v>
      </c>
      <c r="F61" s="403">
        <v>869553.39</v>
      </c>
      <c r="G61" s="416"/>
      <c r="H61" s="403">
        <v>784700.43</v>
      </c>
      <c r="I61" s="404"/>
      <c r="J61" s="13"/>
    </row>
    <row r="62" spans="1:10" ht="12.75">
      <c r="A62" s="159"/>
      <c r="B62" s="159" t="s">
        <v>55</v>
      </c>
      <c r="C62" s="154" t="s">
        <v>116</v>
      </c>
      <c r="D62" s="154"/>
      <c r="E62" s="156" t="s">
        <v>117</v>
      </c>
      <c r="F62" s="403">
        <v>0</v>
      </c>
      <c r="G62" s="416"/>
      <c r="H62" s="403">
        <v>-1809.47</v>
      </c>
      <c r="I62" s="404"/>
      <c r="J62" s="13"/>
    </row>
    <row r="63" spans="1:10" ht="9.75" customHeight="1">
      <c r="A63" s="159"/>
      <c r="B63" s="159"/>
      <c r="C63" s="154"/>
      <c r="D63" s="154"/>
      <c r="E63" s="156"/>
      <c r="F63" s="403"/>
      <c r="G63" s="416"/>
      <c r="H63" s="403"/>
      <c r="I63" s="404"/>
      <c r="J63" s="13"/>
    </row>
    <row r="64" spans="1:10" ht="12.75">
      <c r="A64" s="157" t="s">
        <v>118</v>
      </c>
      <c r="B64" s="158" t="s">
        <v>119</v>
      </c>
      <c r="C64" s="153"/>
      <c r="D64" s="153"/>
      <c r="E64" s="156" t="s">
        <v>120</v>
      </c>
      <c r="F64" s="399">
        <v>147864.46</v>
      </c>
      <c r="G64" s="417"/>
      <c r="H64" s="399">
        <v>165106.85</v>
      </c>
      <c r="I64" s="400"/>
      <c r="J64" s="13"/>
    </row>
    <row r="65" spans="1:10" ht="9.75" customHeight="1">
      <c r="A65" s="159"/>
      <c r="B65" s="153"/>
      <c r="C65" s="158"/>
      <c r="D65" s="158"/>
      <c r="E65" s="167"/>
      <c r="F65" s="405"/>
      <c r="G65" s="418"/>
      <c r="H65" s="405"/>
      <c r="I65" s="406"/>
      <c r="J65" s="13"/>
    </row>
    <row r="66" spans="1:10" ht="13.5" thickBot="1">
      <c r="A66" s="159"/>
      <c r="B66" s="153"/>
      <c r="C66" s="168" t="s">
        <v>121</v>
      </c>
      <c r="D66" s="168"/>
      <c r="E66" s="169" t="s">
        <v>122</v>
      </c>
      <c r="F66" s="395">
        <f>F10+F43+F64</f>
        <v>30398773.969999995</v>
      </c>
      <c r="G66" s="419"/>
      <c r="H66" s="395">
        <f>H10+H43+H64</f>
        <v>30305181.740000002</v>
      </c>
      <c r="I66" s="396"/>
      <c r="J66" s="13"/>
    </row>
    <row r="67" spans="1:10" ht="15">
      <c r="A67" s="14"/>
      <c r="B67" s="13"/>
      <c r="C67" s="13"/>
      <c r="D67" s="13"/>
      <c r="E67" s="13"/>
      <c r="F67" s="13"/>
      <c r="G67" s="13"/>
      <c r="H67" s="13"/>
      <c r="I67" s="15"/>
      <c r="J67" s="15"/>
    </row>
    <row r="68" spans="1:10" ht="15">
      <c r="A68" s="14"/>
      <c r="B68" s="13"/>
      <c r="C68" s="13"/>
      <c r="D68" s="13"/>
      <c r="E68" s="13"/>
      <c r="F68" s="13"/>
      <c r="G68" s="13"/>
      <c r="H68" s="13"/>
      <c r="I68" s="15"/>
      <c r="J68" s="15"/>
    </row>
    <row r="69" spans="1:10" ht="15">
      <c r="A69" s="14"/>
      <c r="B69" s="13"/>
      <c r="C69" s="13"/>
      <c r="D69" s="13"/>
      <c r="E69" s="13"/>
      <c r="F69" s="13"/>
      <c r="G69" s="13"/>
      <c r="H69" s="13"/>
      <c r="I69" s="15"/>
      <c r="J69" s="15"/>
    </row>
    <row r="70" spans="1:10" ht="15">
      <c r="A70" s="14"/>
      <c r="B70" s="13"/>
      <c r="C70" s="13"/>
      <c r="D70" s="13"/>
      <c r="E70" s="13"/>
      <c r="F70" s="13"/>
      <c r="G70" s="13"/>
      <c r="H70" s="13"/>
      <c r="I70" s="15"/>
      <c r="J70" s="15"/>
    </row>
    <row r="71" spans="1:10" ht="15">
      <c r="A71" s="14"/>
      <c r="B71" s="13"/>
      <c r="C71" s="13"/>
      <c r="D71" s="13"/>
      <c r="E71" s="13"/>
      <c r="F71" s="13"/>
      <c r="G71" s="13"/>
      <c r="H71" s="13"/>
      <c r="I71" s="15"/>
      <c r="J71" s="15"/>
    </row>
    <row r="72" spans="1:10" ht="15">
      <c r="A72" s="14"/>
      <c r="B72" s="13"/>
      <c r="C72" s="13"/>
      <c r="D72" s="13"/>
      <c r="E72" s="13"/>
      <c r="F72" s="13"/>
      <c r="G72" s="13"/>
      <c r="H72" s="13"/>
      <c r="I72" s="15"/>
      <c r="J72" s="15"/>
    </row>
    <row r="73" spans="1:10" ht="15">
      <c r="A73" s="14"/>
      <c r="B73" s="13"/>
      <c r="C73" s="13"/>
      <c r="D73" s="13"/>
      <c r="E73" s="13"/>
      <c r="F73" s="13"/>
      <c r="G73" s="13"/>
      <c r="H73" s="13"/>
      <c r="I73" s="15"/>
      <c r="J73" s="15"/>
    </row>
    <row r="74" spans="1:10" ht="15">
      <c r="A74" s="14"/>
      <c r="B74" s="13"/>
      <c r="C74" s="13"/>
      <c r="D74" s="13"/>
      <c r="E74" s="13"/>
      <c r="F74" s="13"/>
      <c r="G74" s="13"/>
      <c r="H74" s="13"/>
      <c r="I74" s="15"/>
      <c r="J74" s="15"/>
    </row>
    <row r="75" spans="1:10" ht="15">
      <c r="A75" s="14"/>
      <c r="B75" s="13"/>
      <c r="C75" s="13"/>
      <c r="D75" s="13"/>
      <c r="E75" s="13"/>
      <c r="F75" s="13"/>
      <c r="G75" s="13"/>
      <c r="H75" s="13"/>
      <c r="I75" s="15"/>
      <c r="J75" s="15"/>
    </row>
    <row r="76" spans="1:10" ht="15">
      <c r="A76" s="14"/>
      <c r="B76" s="13"/>
      <c r="C76" s="13"/>
      <c r="D76" s="13"/>
      <c r="E76" s="13"/>
      <c r="F76" s="13"/>
      <c r="G76" s="13"/>
      <c r="H76" s="13"/>
      <c r="I76" s="15"/>
      <c r="J76" s="15"/>
    </row>
    <row r="77" spans="1:10" ht="15">
      <c r="A77" s="14"/>
      <c r="B77" s="13"/>
      <c r="C77" s="13"/>
      <c r="D77" s="13"/>
      <c r="E77" s="13"/>
      <c r="F77" s="13"/>
      <c r="G77" s="13"/>
      <c r="H77" s="13"/>
      <c r="I77" s="15"/>
      <c r="J77" s="15"/>
    </row>
    <row r="78" spans="1:10" ht="15">
      <c r="A78" s="14"/>
      <c r="B78" s="13"/>
      <c r="C78" s="13"/>
      <c r="D78" s="13"/>
      <c r="E78" s="13"/>
      <c r="F78" s="13"/>
      <c r="G78" s="13"/>
      <c r="H78" s="13"/>
      <c r="I78" s="15"/>
      <c r="J78" s="15"/>
    </row>
    <row r="79" spans="1:10" ht="15">
      <c r="A79" s="14"/>
      <c r="B79" s="13"/>
      <c r="C79" s="13"/>
      <c r="D79" s="13"/>
      <c r="E79" s="13"/>
      <c r="F79" s="13"/>
      <c r="G79" s="13"/>
      <c r="H79" s="13"/>
      <c r="I79" s="15"/>
      <c r="J79" s="15"/>
    </row>
    <row r="80" spans="1:10" ht="15">
      <c r="A80" s="14"/>
      <c r="B80" s="13"/>
      <c r="C80" s="13"/>
      <c r="D80" s="13"/>
      <c r="E80" s="13"/>
      <c r="F80" s="13"/>
      <c r="G80" s="13"/>
      <c r="H80" s="13"/>
      <c r="I80" s="15"/>
      <c r="J80" s="15"/>
    </row>
    <row r="81" spans="1:10" ht="15">
      <c r="A81" s="14"/>
      <c r="B81" s="13"/>
      <c r="C81" s="13"/>
      <c r="D81" s="13"/>
      <c r="E81" s="13"/>
      <c r="F81" s="13"/>
      <c r="G81" s="13"/>
      <c r="H81" s="13"/>
      <c r="I81" s="15"/>
      <c r="J81" s="15"/>
    </row>
    <row r="82" spans="1:10" ht="15">
      <c r="A82" s="14"/>
      <c r="B82" s="13"/>
      <c r="C82" s="13"/>
      <c r="D82" s="13"/>
      <c r="E82" s="13"/>
      <c r="F82" s="13"/>
      <c r="G82" s="13"/>
      <c r="H82" s="13"/>
      <c r="I82" s="15"/>
      <c r="J82" s="15"/>
    </row>
    <row r="83" spans="1:10" ht="15">
      <c r="A83" s="14"/>
      <c r="B83" s="13"/>
      <c r="C83" s="13"/>
      <c r="D83" s="13"/>
      <c r="E83" s="13"/>
      <c r="F83" s="13"/>
      <c r="G83" s="13"/>
      <c r="H83" s="13"/>
      <c r="I83" s="15"/>
      <c r="J83" s="15"/>
    </row>
    <row r="84" spans="1:10" ht="15">
      <c r="A84" s="14"/>
      <c r="B84" s="13"/>
      <c r="C84" s="13"/>
      <c r="D84" s="13"/>
      <c r="E84" s="13"/>
      <c r="F84" s="13"/>
      <c r="G84" s="13"/>
      <c r="H84" s="13"/>
      <c r="I84" s="15"/>
      <c r="J84" s="15"/>
    </row>
    <row r="85" spans="1:10" ht="15">
      <c r="A85" s="14"/>
      <c r="B85" s="13"/>
      <c r="C85" s="13"/>
      <c r="D85" s="13"/>
      <c r="E85" s="13"/>
      <c r="F85" s="13"/>
      <c r="G85" s="13"/>
      <c r="H85" s="13"/>
      <c r="I85" s="15"/>
      <c r="J85" s="15"/>
    </row>
  </sheetData>
  <sheetProtection/>
  <mergeCells count="126">
    <mergeCell ref="C22:D22"/>
    <mergeCell ref="C1:C2"/>
    <mergeCell ref="A1:B2"/>
    <mergeCell ref="A3:E3"/>
    <mergeCell ref="E6:E8"/>
    <mergeCell ref="G1:H1"/>
    <mergeCell ref="G2:H2"/>
    <mergeCell ref="G3:H3"/>
    <mergeCell ref="H6:I8"/>
    <mergeCell ref="F6:G8"/>
    <mergeCell ref="F10:G10"/>
    <mergeCell ref="D1:F2"/>
    <mergeCell ref="E5:F5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64:I64"/>
    <mergeCell ref="H65:I65"/>
    <mergeCell ref="H54:I54"/>
    <mergeCell ref="H55:I55"/>
    <mergeCell ref="H56:I56"/>
    <mergeCell ref="H57:I57"/>
    <mergeCell ref="H61:I61"/>
    <mergeCell ref="H62:I62"/>
    <mergeCell ref="H58:I58"/>
    <mergeCell ref="H59:I59"/>
    <mergeCell ref="H53:I53"/>
    <mergeCell ref="H63:I63"/>
    <mergeCell ref="H45:I45"/>
    <mergeCell ref="H46:I46"/>
    <mergeCell ref="H47:I47"/>
    <mergeCell ref="H48:I48"/>
    <mergeCell ref="H49:I49"/>
    <mergeCell ref="H50:I50"/>
    <mergeCell ref="H66:I66"/>
    <mergeCell ref="H9:I9"/>
    <mergeCell ref="H10:I10"/>
    <mergeCell ref="H11:I11"/>
    <mergeCell ref="H12:I12"/>
    <mergeCell ref="H13:I13"/>
    <mergeCell ref="H14:I14"/>
    <mergeCell ref="H60:I60"/>
    <mergeCell ref="H51:I51"/>
    <mergeCell ref="H52:I52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88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4"/>
  <dimension ref="A1:J59"/>
  <sheetViews>
    <sheetView workbookViewId="0" topLeftCell="A1">
      <selection activeCell="A1" sqref="A1:B2"/>
    </sheetView>
  </sheetViews>
  <sheetFormatPr defaultColWidth="11.140625" defaultRowHeight="12.75"/>
  <cols>
    <col min="1" max="1" width="8.8515625" style="0" customWidth="1"/>
    <col min="2" max="2" width="6.8515625" style="0" customWidth="1"/>
    <col min="3" max="3" width="40.421875" style="0" customWidth="1"/>
    <col min="4" max="4" width="7.7109375" style="0" customWidth="1"/>
    <col min="5" max="5" width="10.7109375" style="0" customWidth="1"/>
    <col min="6" max="6" width="11.7109375" style="0" customWidth="1"/>
    <col min="7" max="8" width="6.7109375" style="0" customWidth="1"/>
    <col min="9" max="9" width="11.7109375" style="0" customWidth="1"/>
  </cols>
  <sheetData>
    <row r="1" spans="1:10" ht="12.75" customHeight="1">
      <c r="A1" s="302" t="str">
        <f>Coordonnées!A1</f>
        <v>Synthèse des Comptes</v>
      </c>
      <c r="B1" s="303"/>
      <c r="C1" s="299" t="str">
        <f>Coordonnées!D1</f>
        <v>Administration communale de :</v>
      </c>
      <c r="D1" s="303" t="str">
        <f>Coordonnées!J1</f>
        <v>ANHEE</v>
      </c>
      <c r="E1" s="303"/>
      <c r="F1" s="303"/>
      <c r="G1" s="299" t="str">
        <f>Coordonnées!P1</f>
        <v>Code INS</v>
      </c>
      <c r="H1" s="431"/>
      <c r="I1" s="201">
        <f>Coordonnées!R1</f>
        <v>91005</v>
      </c>
      <c r="J1" s="16"/>
    </row>
    <row r="2" spans="1:10" ht="12.75">
      <c r="A2" s="304"/>
      <c r="B2" s="305"/>
      <c r="C2" s="300"/>
      <c r="D2" s="305"/>
      <c r="E2" s="305"/>
      <c r="F2" s="305"/>
      <c r="G2" s="301" t="str">
        <f>Coordonnées!P2</f>
        <v>Exercice:</v>
      </c>
      <c r="H2" s="451"/>
      <c r="I2" s="202">
        <f>Coordonnées!R2</f>
        <v>2017</v>
      </c>
      <c r="J2" s="16"/>
    </row>
    <row r="3" spans="1:10" ht="12.75">
      <c r="A3" s="447" t="str">
        <f>Coordonnées!A3</f>
        <v>Modèle officiel généré par l'application eComptes © SPW.INTERIEUR &amp; ACTION SOCIALE</v>
      </c>
      <c r="B3" s="447"/>
      <c r="C3" s="447"/>
      <c r="D3" s="447"/>
      <c r="E3" s="447"/>
      <c r="F3" s="200"/>
      <c r="G3" s="452" t="str">
        <f>Coordonnées!P3</f>
        <v>Version:</v>
      </c>
      <c r="H3" s="453"/>
      <c r="I3" s="191">
        <f>Coordonnées!R3</f>
        <v>1</v>
      </c>
      <c r="J3" s="16"/>
    </row>
    <row r="4" spans="1:10" ht="12.75">
      <c r="A4" s="39"/>
      <c r="B4" s="40"/>
      <c r="C4" s="41"/>
      <c r="D4" s="41"/>
      <c r="E4" s="42"/>
      <c r="F4" s="42"/>
      <c r="G4" s="42"/>
      <c r="H4" s="42"/>
      <c r="I4" s="43"/>
      <c r="J4" s="16"/>
    </row>
    <row r="5" spans="1:10" ht="13.5" thickBot="1">
      <c r="A5" s="33"/>
      <c r="B5" s="34"/>
      <c r="D5" s="35"/>
      <c r="E5" s="34"/>
      <c r="F5" s="36"/>
      <c r="G5" s="36"/>
      <c r="H5" s="36"/>
      <c r="I5" s="36"/>
      <c r="J5" s="18"/>
    </row>
    <row r="6" spans="1:10" ht="12.75">
      <c r="A6" s="127"/>
      <c r="B6" s="128"/>
      <c r="C6" s="129" t="s">
        <v>40</v>
      </c>
      <c r="D6" s="128"/>
      <c r="E6" s="448" t="s">
        <v>42</v>
      </c>
      <c r="F6" s="454">
        <f>I2</f>
        <v>2017</v>
      </c>
      <c r="G6" s="460"/>
      <c r="H6" s="454">
        <f>F6-1</f>
        <v>2016</v>
      </c>
      <c r="I6" s="455"/>
      <c r="J6" s="17"/>
    </row>
    <row r="7" spans="1:10" ht="9.75" customHeight="1">
      <c r="A7" s="127"/>
      <c r="B7" s="128"/>
      <c r="C7" s="128"/>
      <c r="D7" s="130"/>
      <c r="E7" s="449"/>
      <c r="F7" s="456"/>
      <c r="G7" s="461"/>
      <c r="H7" s="456"/>
      <c r="I7" s="457"/>
      <c r="J7" s="17"/>
    </row>
    <row r="8" spans="1:10" ht="13.5" thickBot="1">
      <c r="A8" s="127"/>
      <c r="B8" s="128"/>
      <c r="C8" s="130" t="s">
        <v>123</v>
      </c>
      <c r="D8" s="128"/>
      <c r="E8" s="450"/>
      <c r="F8" s="458"/>
      <c r="G8" s="462"/>
      <c r="H8" s="458"/>
      <c r="I8" s="459"/>
      <c r="J8" s="17"/>
    </row>
    <row r="9" spans="1:10" ht="9.75" customHeight="1">
      <c r="A9" s="127"/>
      <c r="B9" s="128"/>
      <c r="C9" s="128"/>
      <c r="D9" s="128"/>
      <c r="E9" s="131"/>
      <c r="F9" s="463"/>
      <c r="G9" s="464"/>
      <c r="H9" s="463"/>
      <c r="I9" s="475"/>
      <c r="J9" s="17"/>
    </row>
    <row r="10" spans="1:10" ht="12.75">
      <c r="A10" s="127"/>
      <c r="B10" s="128"/>
      <c r="C10" s="132" t="s">
        <v>124</v>
      </c>
      <c r="D10" s="132"/>
      <c r="E10" s="133" t="s">
        <v>125</v>
      </c>
      <c r="F10" s="399">
        <f>F12+F14+F16+F21+F25+F31</f>
        <v>20485572.580000002</v>
      </c>
      <c r="G10" s="417"/>
      <c r="H10" s="399">
        <f>H12+H14+H16+H21+H25+H31</f>
        <v>20635480.04</v>
      </c>
      <c r="I10" s="400"/>
      <c r="J10" s="17"/>
    </row>
    <row r="11" spans="1:10" ht="9.75" customHeight="1">
      <c r="A11" s="127"/>
      <c r="B11" s="128"/>
      <c r="C11" s="132"/>
      <c r="D11" s="132"/>
      <c r="E11" s="133"/>
      <c r="F11" s="401"/>
      <c r="G11" s="420"/>
      <c r="H11" s="401"/>
      <c r="I11" s="402"/>
      <c r="J11" s="17"/>
    </row>
    <row r="12" spans="1:10" ht="12.75">
      <c r="A12" s="134" t="s">
        <v>126</v>
      </c>
      <c r="B12" s="135" t="s">
        <v>127</v>
      </c>
      <c r="C12" s="128"/>
      <c r="D12" s="128"/>
      <c r="E12" s="136">
        <v>10</v>
      </c>
      <c r="F12" s="399">
        <v>6033392.79</v>
      </c>
      <c r="G12" s="417"/>
      <c r="H12" s="399">
        <v>6033392.79</v>
      </c>
      <c r="I12" s="400"/>
      <c r="J12" s="17"/>
    </row>
    <row r="13" spans="1:10" ht="9.75" customHeight="1">
      <c r="A13" s="134"/>
      <c r="B13" s="135"/>
      <c r="C13" s="128"/>
      <c r="D13" s="128"/>
      <c r="E13" s="136"/>
      <c r="F13" s="401"/>
      <c r="G13" s="420"/>
      <c r="H13" s="401"/>
      <c r="I13" s="402"/>
      <c r="J13" s="17"/>
    </row>
    <row r="14" spans="1:10" ht="12.75">
      <c r="A14" s="134" t="s">
        <v>128</v>
      </c>
      <c r="B14" s="135" t="s">
        <v>129</v>
      </c>
      <c r="C14" s="128"/>
      <c r="D14" s="128"/>
      <c r="E14" s="136">
        <v>12</v>
      </c>
      <c r="F14" s="399">
        <v>6150015.31</v>
      </c>
      <c r="G14" s="417"/>
      <c r="H14" s="399">
        <v>6150015.31</v>
      </c>
      <c r="I14" s="400"/>
      <c r="J14" s="17"/>
    </row>
    <row r="15" spans="1:10" ht="9.75" customHeight="1">
      <c r="A15" s="134"/>
      <c r="B15" s="135"/>
      <c r="C15" s="128"/>
      <c r="D15" s="128"/>
      <c r="E15" s="136"/>
      <c r="F15" s="401"/>
      <c r="G15" s="420"/>
      <c r="H15" s="401"/>
      <c r="I15" s="402"/>
      <c r="J15" s="17"/>
    </row>
    <row r="16" spans="1:10" ht="12.75">
      <c r="A16" s="134" t="s">
        <v>130</v>
      </c>
      <c r="B16" s="135" t="s">
        <v>131</v>
      </c>
      <c r="C16" s="128"/>
      <c r="D16" s="128"/>
      <c r="E16" s="136">
        <v>13</v>
      </c>
      <c r="F16" s="399">
        <f>SUM(F17:F19)</f>
        <v>-476294.6000000001</v>
      </c>
      <c r="G16" s="417"/>
      <c r="H16" s="399">
        <f>SUM(H17:H19)</f>
        <v>-752171.3800000001</v>
      </c>
      <c r="I16" s="400"/>
      <c r="J16" s="17"/>
    </row>
    <row r="17" spans="1:10" ht="12.75">
      <c r="A17" s="127"/>
      <c r="B17" s="137" t="s">
        <v>132</v>
      </c>
      <c r="C17" s="138" t="s">
        <v>133</v>
      </c>
      <c r="D17" s="138"/>
      <c r="E17" s="136">
        <v>1301</v>
      </c>
      <c r="F17" s="465">
        <v>-1515123.85</v>
      </c>
      <c r="G17" s="466"/>
      <c r="H17" s="465">
        <v>-699327.79</v>
      </c>
      <c r="I17" s="476"/>
      <c r="J17" s="17"/>
    </row>
    <row r="18" spans="1:10" ht="12.75">
      <c r="A18" s="127"/>
      <c r="B18" s="137" t="s">
        <v>134</v>
      </c>
      <c r="C18" s="138" t="s">
        <v>135</v>
      </c>
      <c r="D18" s="138"/>
      <c r="E18" s="136">
        <v>1302</v>
      </c>
      <c r="F18" s="467">
        <v>762952.47</v>
      </c>
      <c r="G18" s="468"/>
      <c r="H18" s="467">
        <v>-815796.06</v>
      </c>
      <c r="I18" s="477"/>
      <c r="J18" s="17"/>
    </row>
    <row r="19" spans="1:10" ht="12.75">
      <c r="A19" s="127"/>
      <c r="B19" s="137" t="s">
        <v>136</v>
      </c>
      <c r="C19" s="138" t="s">
        <v>137</v>
      </c>
      <c r="D19" s="138"/>
      <c r="E19" s="136">
        <v>1303</v>
      </c>
      <c r="F19" s="467">
        <v>275876.78</v>
      </c>
      <c r="G19" s="468"/>
      <c r="H19" s="467">
        <v>762952.47</v>
      </c>
      <c r="I19" s="477"/>
      <c r="J19" s="17"/>
    </row>
    <row r="20" spans="1:10" ht="9.75" customHeight="1">
      <c r="A20" s="127"/>
      <c r="B20" s="137"/>
      <c r="C20" s="138"/>
      <c r="D20" s="138"/>
      <c r="E20" s="136"/>
      <c r="F20" s="467"/>
      <c r="G20" s="468"/>
      <c r="H20" s="467"/>
      <c r="I20" s="477"/>
      <c r="J20" s="17"/>
    </row>
    <row r="21" spans="1:10" ht="12.75">
      <c r="A21" s="134" t="s">
        <v>138</v>
      </c>
      <c r="B21" s="135" t="s">
        <v>139</v>
      </c>
      <c r="C21" s="128"/>
      <c r="D21" s="128"/>
      <c r="E21" s="136">
        <v>14</v>
      </c>
      <c r="F21" s="399">
        <f>SUM(F22:F23)</f>
        <v>534502.4</v>
      </c>
      <c r="G21" s="417"/>
      <c r="H21" s="399">
        <f>SUM(H22:H23)</f>
        <v>596019.23</v>
      </c>
      <c r="I21" s="400"/>
      <c r="J21" s="17"/>
    </row>
    <row r="22" spans="1:10" ht="12.75">
      <c r="A22" s="127"/>
      <c r="B22" s="137" t="s">
        <v>132</v>
      </c>
      <c r="C22" s="138" t="s">
        <v>140</v>
      </c>
      <c r="D22" s="138"/>
      <c r="E22" s="136">
        <v>14104</v>
      </c>
      <c r="F22" s="465">
        <v>500873.09</v>
      </c>
      <c r="G22" s="466"/>
      <c r="H22" s="465">
        <v>24644.73</v>
      </c>
      <c r="I22" s="476"/>
      <c r="J22" s="17"/>
    </row>
    <row r="23" spans="1:10" ht="12.75">
      <c r="A23" s="127"/>
      <c r="B23" s="137" t="s">
        <v>134</v>
      </c>
      <c r="C23" s="138" t="s">
        <v>141</v>
      </c>
      <c r="D23" s="138"/>
      <c r="E23" s="136">
        <v>14105</v>
      </c>
      <c r="F23" s="467">
        <v>33629.31</v>
      </c>
      <c r="G23" s="468"/>
      <c r="H23" s="467">
        <v>571374.5</v>
      </c>
      <c r="I23" s="477"/>
      <c r="J23" s="17"/>
    </row>
    <row r="24" spans="1:10" ht="9.75" customHeight="1">
      <c r="A24" s="127"/>
      <c r="B24" s="137"/>
      <c r="C24" s="138"/>
      <c r="D24" s="138"/>
      <c r="E24" s="136"/>
      <c r="F24" s="467"/>
      <c r="G24" s="468"/>
      <c r="H24" s="467"/>
      <c r="I24" s="477"/>
      <c r="J24" s="17"/>
    </row>
    <row r="25" spans="1:10" ht="12.75">
      <c r="A25" s="134" t="s">
        <v>142</v>
      </c>
      <c r="B25" s="135" t="s">
        <v>143</v>
      </c>
      <c r="C25" s="128"/>
      <c r="D25" s="128"/>
      <c r="E25" s="136">
        <v>15</v>
      </c>
      <c r="F25" s="399">
        <f>SUM(F26:F29)</f>
        <v>8243956.680000001</v>
      </c>
      <c r="G25" s="417"/>
      <c r="H25" s="399">
        <f>SUM(H26:H29)</f>
        <v>8608224.09</v>
      </c>
      <c r="I25" s="400"/>
      <c r="J25" s="17"/>
    </row>
    <row r="26" spans="1:10" ht="12.75">
      <c r="A26" s="127"/>
      <c r="B26" s="137" t="s">
        <v>132</v>
      </c>
      <c r="C26" s="138" t="s">
        <v>144</v>
      </c>
      <c r="D26" s="138"/>
      <c r="E26" s="136">
        <v>151</v>
      </c>
      <c r="F26" s="465">
        <v>25173.72</v>
      </c>
      <c r="G26" s="466"/>
      <c r="H26" s="465">
        <v>30119.9</v>
      </c>
      <c r="I26" s="476"/>
      <c r="J26" s="17"/>
    </row>
    <row r="27" spans="1:10" ht="12.75">
      <c r="A27" s="127"/>
      <c r="B27" s="137" t="s">
        <v>134</v>
      </c>
      <c r="C27" s="138" t="s">
        <v>145</v>
      </c>
      <c r="D27" s="138"/>
      <c r="E27" s="136">
        <v>152</v>
      </c>
      <c r="F27" s="467">
        <v>300.35</v>
      </c>
      <c r="G27" s="468"/>
      <c r="H27" s="467">
        <v>330.38</v>
      </c>
      <c r="I27" s="477"/>
      <c r="J27" s="17"/>
    </row>
    <row r="28" spans="1:10" ht="12.75">
      <c r="A28" s="127"/>
      <c r="B28" s="137" t="s">
        <v>136</v>
      </c>
      <c r="C28" s="138" t="s">
        <v>146</v>
      </c>
      <c r="D28" s="138"/>
      <c r="E28" s="136">
        <v>154</v>
      </c>
      <c r="F28" s="467">
        <v>7997954.82</v>
      </c>
      <c r="G28" s="468"/>
      <c r="H28" s="467">
        <v>8319458.49</v>
      </c>
      <c r="I28" s="477"/>
      <c r="J28" s="17"/>
    </row>
    <row r="29" spans="1:10" ht="12.75">
      <c r="A29" s="127"/>
      <c r="B29" s="137" t="s">
        <v>147</v>
      </c>
      <c r="C29" s="138" t="s">
        <v>148</v>
      </c>
      <c r="D29" s="138"/>
      <c r="E29" s="136">
        <v>156</v>
      </c>
      <c r="F29" s="467">
        <v>220527.79</v>
      </c>
      <c r="G29" s="468"/>
      <c r="H29" s="467">
        <v>258315.32</v>
      </c>
      <c r="I29" s="477"/>
      <c r="J29" s="17"/>
    </row>
    <row r="30" spans="1:10" ht="9.75" customHeight="1">
      <c r="A30" s="127"/>
      <c r="B30" s="137"/>
      <c r="C30" s="138"/>
      <c r="D30" s="138"/>
      <c r="E30" s="136"/>
      <c r="F30" s="467"/>
      <c r="G30" s="468"/>
      <c r="H30" s="467"/>
      <c r="I30" s="477"/>
      <c r="J30" s="17"/>
    </row>
    <row r="31" spans="1:10" ht="12.75">
      <c r="A31" s="134" t="s">
        <v>149</v>
      </c>
      <c r="B31" s="135" t="s">
        <v>150</v>
      </c>
      <c r="C31" s="128"/>
      <c r="D31" s="128"/>
      <c r="E31" s="136">
        <v>16</v>
      </c>
      <c r="F31" s="399">
        <v>0</v>
      </c>
      <c r="G31" s="417"/>
      <c r="H31" s="399">
        <v>0</v>
      </c>
      <c r="I31" s="400"/>
      <c r="J31" s="17"/>
    </row>
    <row r="32" spans="1:10" ht="9.75" customHeight="1">
      <c r="A32" s="127"/>
      <c r="B32" s="128"/>
      <c r="C32" s="135"/>
      <c r="D32" s="135"/>
      <c r="E32" s="136"/>
      <c r="F32" s="465"/>
      <c r="G32" s="466"/>
      <c r="H32" s="465"/>
      <c r="I32" s="476"/>
      <c r="J32" s="17"/>
    </row>
    <row r="33" spans="1:10" ht="12.75">
      <c r="A33" s="139" t="s">
        <v>151</v>
      </c>
      <c r="B33" s="139"/>
      <c r="C33" s="139"/>
      <c r="D33" s="139"/>
      <c r="E33" s="136" t="s">
        <v>152</v>
      </c>
      <c r="F33" s="469">
        <f>F35+F44+F53</f>
        <v>9865097.6</v>
      </c>
      <c r="G33" s="470"/>
      <c r="H33" s="469">
        <f>H35+H44+H53</f>
        <v>9573247.5</v>
      </c>
      <c r="I33" s="478"/>
      <c r="J33" s="17"/>
    </row>
    <row r="34" spans="1:10" ht="9.75" customHeight="1">
      <c r="A34" s="139"/>
      <c r="B34" s="139"/>
      <c r="C34" s="139"/>
      <c r="D34" s="139"/>
      <c r="E34" s="136"/>
      <c r="F34" s="471"/>
      <c r="G34" s="472"/>
      <c r="H34" s="471"/>
      <c r="I34" s="479"/>
      <c r="J34" s="17"/>
    </row>
    <row r="35" spans="1:10" ht="12.75">
      <c r="A35" s="134" t="s">
        <v>153</v>
      </c>
      <c r="B35" s="135" t="s">
        <v>154</v>
      </c>
      <c r="C35" s="128"/>
      <c r="D35" s="128"/>
      <c r="E35" s="136">
        <v>17</v>
      </c>
      <c r="F35" s="399">
        <f>SUM(F36:F42)</f>
        <v>7047525.47</v>
      </c>
      <c r="G35" s="417"/>
      <c r="H35" s="399">
        <f>SUM(H36:H42)</f>
        <v>6385942.83</v>
      </c>
      <c r="I35" s="400"/>
      <c r="J35" s="17"/>
    </row>
    <row r="36" spans="1:10" ht="12.75">
      <c r="A36" s="127"/>
      <c r="B36" s="137" t="s">
        <v>132</v>
      </c>
      <c r="C36" s="138" t="s">
        <v>155</v>
      </c>
      <c r="D36" s="138"/>
      <c r="E36" s="136" t="s">
        <v>156</v>
      </c>
      <c r="F36" s="465">
        <v>6770893.62</v>
      </c>
      <c r="G36" s="466"/>
      <c r="H36" s="465">
        <v>6228392.63</v>
      </c>
      <c r="I36" s="476"/>
      <c r="J36" s="17"/>
    </row>
    <row r="37" spans="1:10" ht="12.75">
      <c r="A37" s="127"/>
      <c r="B37" s="137" t="s">
        <v>134</v>
      </c>
      <c r="C37" s="138" t="s">
        <v>157</v>
      </c>
      <c r="D37" s="138"/>
      <c r="E37" s="136">
        <v>1714</v>
      </c>
      <c r="F37" s="467">
        <v>276631.85</v>
      </c>
      <c r="G37" s="468"/>
      <c r="H37" s="467">
        <v>157550.2</v>
      </c>
      <c r="I37" s="477"/>
      <c r="J37" s="17"/>
    </row>
    <row r="38" spans="1:10" ht="12.75">
      <c r="A38" s="127"/>
      <c r="B38" s="137" t="s">
        <v>136</v>
      </c>
      <c r="C38" s="138" t="s">
        <v>158</v>
      </c>
      <c r="D38" s="138"/>
      <c r="E38" s="136">
        <v>172</v>
      </c>
      <c r="F38" s="467">
        <v>0</v>
      </c>
      <c r="G38" s="468"/>
      <c r="H38" s="467">
        <v>0</v>
      </c>
      <c r="I38" s="477"/>
      <c r="J38" s="17"/>
    </row>
    <row r="39" spans="1:10" ht="12.75">
      <c r="A39" s="127"/>
      <c r="B39" s="137" t="s">
        <v>147</v>
      </c>
      <c r="C39" s="138" t="s">
        <v>159</v>
      </c>
      <c r="D39" s="138"/>
      <c r="E39" s="136">
        <v>174</v>
      </c>
      <c r="F39" s="467">
        <v>0</v>
      </c>
      <c r="G39" s="468"/>
      <c r="H39" s="467">
        <v>0</v>
      </c>
      <c r="I39" s="477"/>
      <c r="J39" s="17"/>
    </row>
    <row r="40" spans="1:10" ht="12.75">
      <c r="A40" s="127"/>
      <c r="B40" s="137" t="s">
        <v>160</v>
      </c>
      <c r="C40" s="138" t="s">
        <v>161</v>
      </c>
      <c r="D40" s="138"/>
      <c r="E40" s="136">
        <v>176</v>
      </c>
      <c r="F40" s="467">
        <v>0</v>
      </c>
      <c r="G40" s="468"/>
      <c r="H40" s="467">
        <v>0</v>
      </c>
      <c r="I40" s="477"/>
      <c r="J40" s="17"/>
    </row>
    <row r="41" spans="1:10" ht="12.75">
      <c r="A41" s="127"/>
      <c r="B41" s="137" t="s">
        <v>162</v>
      </c>
      <c r="C41" s="138" t="s">
        <v>163</v>
      </c>
      <c r="D41" s="138"/>
      <c r="E41" s="136">
        <v>177</v>
      </c>
      <c r="F41" s="467">
        <v>0</v>
      </c>
      <c r="G41" s="468"/>
      <c r="H41" s="467">
        <v>0</v>
      </c>
      <c r="I41" s="477"/>
      <c r="J41" s="17"/>
    </row>
    <row r="42" spans="1:10" ht="12.75">
      <c r="A42" s="127"/>
      <c r="B42" s="137" t="s">
        <v>164</v>
      </c>
      <c r="C42" s="138" t="s">
        <v>165</v>
      </c>
      <c r="D42" s="138"/>
      <c r="E42" s="136">
        <v>178</v>
      </c>
      <c r="F42" s="467">
        <v>0</v>
      </c>
      <c r="G42" s="468"/>
      <c r="H42" s="467">
        <v>0</v>
      </c>
      <c r="I42" s="477"/>
      <c r="J42" s="17"/>
    </row>
    <row r="43" spans="1:10" ht="9.75" customHeight="1">
      <c r="A43" s="127"/>
      <c r="B43" s="137"/>
      <c r="C43" s="138"/>
      <c r="D43" s="138"/>
      <c r="E43" s="136"/>
      <c r="F43" s="467"/>
      <c r="G43" s="468"/>
      <c r="H43" s="467"/>
      <c r="I43" s="477"/>
      <c r="J43" s="17"/>
    </row>
    <row r="44" spans="1:10" ht="12.75">
      <c r="A44" s="134" t="s">
        <v>166</v>
      </c>
      <c r="B44" s="135" t="s">
        <v>167</v>
      </c>
      <c r="C44" s="128"/>
      <c r="D44" s="128"/>
      <c r="E44" s="140" t="s">
        <v>168</v>
      </c>
      <c r="F44" s="399">
        <f>F45+SUM(F49:F51)</f>
        <v>2816780.13</v>
      </c>
      <c r="G44" s="417"/>
      <c r="H44" s="399">
        <f>H45+SUM(H49:H51)</f>
        <v>3186137.67</v>
      </c>
      <c r="I44" s="400"/>
      <c r="J44" s="17"/>
    </row>
    <row r="45" spans="1:10" ht="12.75">
      <c r="A45" s="127"/>
      <c r="B45" s="137" t="s">
        <v>132</v>
      </c>
      <c r="C45" s="138" t="s">
        <v>169</v>
      </c>
      <c r="D45" s="138"/>
      <c r="E45" s="140">
        <v>43</v>
      </c>
      <c r="F45" s="465">
        <f>SUM(F46:F48)</f>
        <v>1966475.1400000001</v>
      </c>
      <c r="G45" s="466"/>
      <c r="H45" s="465">
        <f>SUM(H46:H48)</f>
        <v>2303188.27</v>
      </c>
      <c r="I45" s="476"/>
      <c r="J45" s="17"/>
    </row>
    <row r="46" spans="1:10" ht="12.75">
      <c r="A46" s="127"/>
      <c r="B46" s="137"/>
      <c r="C46" s="138" t="s">
        <v>170</v>
      </c>
      <c r="D46" s="138"/>
      <c r="E46" s="136">
        <v>435</v>
      </c>
      <c r="F46" s="467">
        <v>1055644.79</v>
      </c>
      <c r="G46" s="468"/>
      <c r="H46" s="467">
        <v>888130.33</v>
      </c>
      <c r="I46" s="477"/>
      <c r="J46" s="17"/>
    </row>
    <row r="47" spans="1:10" ht="12.75">
      <c r="A47" s="127"/>
      <c r="B47" s="137"/>
      <c r="C47" s="138" t="s">
        <v>171</v>
      </c>
      <c r="D47" s="138"/>
      <c r="E47" s="136">
        <v>436</v>
      </c>
      <c r="F47" s="467">
        <v>59735.81</v>
      </c>
      <c r="G47" s="468"/>
      <c r="H47" s="467">
        <v>64190.59</v>
      </c>
      <c r="I47" s="477"/>
      <c r="J47" s="17"/>
    </row>
    <row r="48" spans="1:10" ht="12.75">
      <c r="A48" s="127"/>
      <c r="B48" s="137"/>
      <c r="C48" s="138" t="s">
        <v>172</v>
      </c>
      <c r="D48" s="138"/>
      <c r="E48" s="136">
        <v>433</v>
      </c>
      <c r="F48" s="467">
        <v>851094.54</v>
      </c>
      <c r="G48" s="468"/>
      <c r="H48" s="467">
        <v>1350867.35</v>
      </c>
      <c r="I48" s="477"/>
      <c r="J48" s="17"/>
    </row>
    <row r="49" spans="1:10" ht="12.75">
      <c r="A49" s="127"/>
      <c r="B49" s="137" t="s">
        <v>134</v>
      </c>
      <c r="C49" s="138" t="s">
        <v>173</v>
      </c>
      <c r="D49" s="138"/>
      <c r="E49" s="136">
        <v>44</v>
      </c>
      <c r="F49" s="467">
        <v>462572.58</v>
      </c>
      <c r="G49" s="468"/>
      <c r="H49" s="467">
        <v>595667.78</v>
      </c>
      <c r="I49" s="477"/>
      <c r="J49" s="17"/>
    </row>
    <row r="50" spans="1:10" ht="12.75">
      <c r="A50" s="127"/>
      <c r="B50" s="137" t="s">
        <v>136</v>
      </c>
      <c r="C50" s="138" t="s">
        <v>174</v>
      </c>
      <c r="D50" s="138"/>
      <c r="E50" s="136">
        <v>45</v>
      </c>
      <c r="F50" s="467">
        <v>287791.12</v>
      </c>
      <c r="G50" s="468"/>
      <c r="H50" s="467">
        <v>202974.89</v>
      </c>
      <c r="I50" s="477"/>
      <c r="J50" s="17"/>
    </row>
    <row r="51" spans="1:10" ht="12.75">
      <c r="A51" s="127"/>
      <c r="B51" s="137" t="s">
        <v>147</v>
      </c>
      <c r="C51" s="138" t="s">
        <v>175</v>
      </c>
      <c r="D51" s="138"/>
      <c r="E51" s="140" t="s">
        <v>176</v>
      </c>
      <c r="F51" s="467">
        <v>99941.29</v>
      </c>
      <c r="G51" s="468"/>
      <c r="H51" s="467">
        <v>84306.73</v>
      </c>
      <c r="I51" s="477"/>
      <c r="J51" s="17"/>
    </row>
    <row r="52" spans="1:10" ht="9.75" customHeight="1">
      <c r="A52" s="127"/>
      <c r="B52" s="137"/>
      <c r="C52" s="138"/>
      <c r="D52" s="138"/>
      <c r="E52" s="140"/>
      <c r="F52" s="467"/>
      <c r="G52" s="468"/>
      <c r="H52" s="467"/>
      <c r="I52" s="477"/>
      <c r="J52" s="17"/>
    </row>
    <row r="53" spans="1:10" ht="12.75">
      <c r="A53" s="134" t="s">
        <v>177</v>
      </c>
      <c r="B53" s="135" t="s">
        <v>109</v>
      </c>
      <c r="C53" s="128"/>
      <c r="D53" s="128"/>
      <c r="E53" s="136" t="s">
        <v>178</v>
      </c>
      <c r="F53" s="399">
        <v>792</v>
      </c>
      <c r="G53" s="417"/>
      <c r="H53" s="399">
        <v>1167</v>
      </c>
      <c r="I53" s="400"/>
      <c r="J53" s="17"/>
    </row>
    <row r="54" spans="1:10" ht="9.75" customHeight="1">
      <c r="A54" s="134"/>
      <c r="B54" s="135"/>
      <c r="C54" s="128"/>
      <c r="D54" s="128"/>
      <c r="E54" s="136"/>
      <c r="F54" s="401"/>
      <c r="G54" s="420"/>
      <c r="H54" s="401"/>
      <c r="I54" s="402"/>
      <c r="J54" s="17"/>
    </row>
    <row r="55" spans="1:10" ht="12.75">
      <c r="A55" s="134" t="s">
        <v>179</v>
      </c>
      <c r="B55" s="135" t="s">
        <v>180</v>
      </c>
      <c r="C55" s="128"/>
      <c r="D55" s="128"/>
      <c r="E55" s="136" t="s">
        <v>181</v>
      </c>
      <c r="F55" s="399">
        <v>48103.79</v>
      </c>
      <c r="G55" s="417"/>
      <c r="H55" s="399">
        <v>96454.2</v>
      </c>
      <c r="I55" s="400"/>
      <c r="J55" s="17"/>
    </row>
    <row r="56" spans="1:10" ht="12.75">
      <c r="A56" s="127"/>
      <c r="B56" s="128"/>
      <c r="C56" s="135"/>
      <c r="D56" s="135"/>
      <c r="E56" s="136"/>
      <c r="F56" s="465"/>
      <c r="G56" s="466"/>
      <c r="H56" s="465"/>
      <c r="I56" s="476"/>
      <c r="J56" s="17"/>
    </row>
    <row r="57" spans="1:10" ht="13.5" thickBot="1">
      <c r="A57" s="127"/>
      <c r="B57" s="128"/>
      <c r="C57" s="141" t="s">
        <v>182</v>
      </c>
      <c r="D57" s="141"/>
      <c r="E57" s="142" t="s">
        <v>183</v>
      </c>
      <c r="F57" s="473">
        <f>F10+F33+F55</f>
        <v>30398773.97</v>
      </c>
      <c r="G57" s="474"/>
      <c r="H57" s="473">
        <f>H10+H33+H55</f>
        <v>30305181.74</v>
      </c>
      <c r="I57" s="480"/>
      <c r="J57" s="17"/>
    </row>
    <row r="58" spans="1:10" ht="12.75">
      <c r="A58" s="127"/>
      <c r="B58" s="128"/>
      <c r="C58" s="128"/>
      <c r="D58" s="128"/>
      <c r="E58" s="128"/>
      <c r="F58" s="143"/>
      <c r="G58" s="143"/>
      <c r="H58" s="143"/>
      <c r="I58" s="143"/>
      <c r="J58" s="17"/>
    </row>
    <row r="59" spans="1:9" ht="12.75">
      <c r="A59" s="75"/>
      <c r="B59" s="75"/>
      <c r="C59" s="75"/>
      <c r="D59" s="75"/>
      <c r="E59" s="75"/>
      <c r="F59" s="75"/>
      <c r="G59" s="75"/>
      <c r="H59" s="75"/>
      <c r="I59" s="75"/>
    </row>
  </sheetData>
  <sheetProtection/>
  <mergeCells count="108">
    <mergeCell ref="H48:I48"/>
    <mergeCell ref="H49:I49"/>
    <mergeCell ref="H50:I50"/>
    <mergeCell ref="H57:I57"/>
    <mergeCell ref="H51:I51"/>
    <mergeCell ref="H52:I52"/>
    <mergeCell ref="H53:I53"/>
    <mergeCell ref="H54:I54"/>
    <mergeCell ref="H55:I55"/>
    <mergeCell ref="H56:I56"/>
    <mergeCell ref="H42:I42"/>
    <mergeCell ref="H43:I43"/>
    <mergeCell ref="H44:I44"/>
    <mergeCell ref="H45:I45"/>
    <mergeCell ref="H46:I46"/>
    <mergeCell ref="H47:I47"/>
    <mergeCell ref="H36:I36"/>
    <mergeCell ref="H37:I37"/>
    <mergeCell ref="H38:I38"/>
    <mergeCell ref="H39:I39"/>
    <mergeCell ref="H40:I40"/>
    <mergeCell ref="H41:I41"/>
    <mergeCell ref="H30:I30"/>
    <mergeCell ref="H31:I31"/>
    <mergeCell ref="H32:I32"/>
    <mergeCell ref="H33:I33"/>
    <mergeCell ref="H34:I34"/>
    <mergeCell ref="H35:I35"/>
    <mergeCell ref="H24:I24"/>
    <mergeCell ref="H25:I25"/>
    <mergeCell ref="H26:I26"/>
    <mergeCell ref="H27:I27"/>
    <mergeCell ref="H28:I28"/>
    <mergeCell ref="H29:I29"/>
    <mergeCell ref="H18:I18"/>
    <mergeCell ref="H19:I19"/>
    <mergeCell ref="H20:I20"/>
    <mergeCell ref="H21:I21"/>
    <mergeCell ref="H22:I22"/>
    <mergeCell ref="H23:I23"/>
    <mergeCell ref="F57:G57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F51:G51"/>
    <mergeCell ref="F52:G52"/>
    <mergeCell ref="F53:G53"/>
    <mergeCell ref="F54:G54"/>
    <mergeCell ref="F55:G55"/>
    <mergeCell ref="F56:G56"/>
    <mergeCell ref="F45:G45"/>
    <mergeCell ref="F46:G46"/>
    <mergeCell ref="F47:G47"/>
    <mergeCell ref="F48:G48"/>
    <mergeCell ref="F49:G49"/>
    <mergeCell ref="F50:G50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15:G15"/>
    <mergeCell ref="F16:G16"/>
    <mergeCell ref="F17:G17"/>
    <mergeCell ref="F18:G18"/>
    <mergeCell ref="F19:G19"/>
    <mergeCell ref="F20:G20"/>
    <mergeCell ref="F9:G9"/>
    <mergeCell ref="F10:G10"/>
    <mergeCell ref="F11:G11"/>
    <mergeCell ref="F12:G12"/>
    <mergeCell ref="F13:G13"/>
    <mergeCell ref="F14:G14"/>
    <mergeCell ref="A1:B2"/>
    <mergeCell ref="C1:C2"/>
    <mergeCell ref="A3:E3"/>
    <mergeCell ref="E6:E8"/>
    <mergeCell ref="G1:H1"/>
    <mergeCell ref="G2:H2"/>
    <mergeCell ref="G3:H3"/>
    <mergeCell ref="D1:F2"/>
    <mergeCell ref="H6:I8"/>
    <mergeCell ref="F6:G8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88" r:id="rId1"/>
  <headerFooter>
    <oddFooter>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6"/>
  <dimension ref="A1:I66"/>
  <sheetViews>
    <sheetView workbookViewId="0" topLeftCell="A1">
      <selection activeCell="A1" sqref="A1:B2"/>
    </sheetView>
  </sheetViews>
  <sheetFormatPr defaultColWidth="11.421875" defaultRowHeight="12.75"/>
  <cols>
    <col min="1" max="1" width="8.8515625" style="0" customWidth="1"/>
    <col min="2" max="2" width="6.8515625" style="0" customWidth="1"/>
    <col min="3" max="3" width="40.421875" style="0" customWidth="1"/>
    <col min="4" max="4" width="7.7109375" style="0" customWidth="1"/>
    <col min="5" max="5" width="10.7109375" style="0" customWidth="1"/>
    <col min="6" max="6" width="11.7109375" style="0" customWidth="1"/>
    <col min="7" max="8" width="6.7109375" style="0" customWidth="1"/>
    <col min="9" max="9" width="11.7109375" style="0" customWidth="1"/>
  </cols>
  <sheetData>
    <row r="1" spans="1:9" ht="12.75" customHeight="1">
      <c r="A1" s="302" t="str">
        <f>Coordonnées!A1</f>
        <v>Synthèse des Comptes</v>
      </c>
      <c r="B1" s="303"/>
      <c r="C1" s="299" t="str">
        <f>Coordonnées!D1</f>
        <v>Administration communale de :</v>
      </c>
      <c r="D1" s="303" t="str">
        <f>Coordonnées!J1</f>
        <v>ANHEE</v>
      </c>
      <c r="E1" s="303"/>
      <c r="F1" s="303"/>
      <c r="G1" s="299" t="str">
        <f>Coordonnées!P1</f>
        <v>Code INS</v>
      </c>
      <c r="H1" s="431"/>
      <c r="I1" s="201">
        <f>Coordonnées!R1</f>
        <v>91005</v>
      </c>
    </row>
    <row r="2" spans="1:9" ht="12.75">
      <c r="A2" s="304"/>
      <c r="B2" s="305"/>
      <c r="C2" s="300"/>
      <c r="D2" s="305"/>
      <c r="E2" s="305"/>
      <c r="F2" s="305"/>
      <c r="G2" s="300" t="str">
        <f>Coordonnées!P2</f>
        <v>Exercice:</v>
      </c>
      <c r="H2" s="432"/>
      <c r="I2" s="202">
        <f>Coordonnées!R2</f>
        <v>2017</v>
      </c>
    </row>
    <row r="3" spans="1:9" ht="12.75">
      <c r="A3" s="427" t="str">
        <f>Coordonnées!A3</f>
        <v>Modèle officiel généré par l'application eComptes © SPW.INTERIEUR &amp; ACTION SOCIALE</v>
      </c>
      <c r="B3" s="427"/>
      <c r="C3" s="427"/>
      <c r="D3" s="427"/>
      <c r="E3" s="427"/>
      <c r="F3" s="200"/>
      <c r="G3" s="452" t="str">
        <f>Coordonnées!P3</f>
        <v>Version:</v>
      </c>
      <c r="H3" s="453"/>
      <c r="I3" s="191">
        <f>Coordonnées!R3</f>
        <v>1</v>
      </c>
    </row>
    <row r="4" ht="13.5" thickBot="1"/>
    <row r="5" spans="1:9" ht="12.75">
      <c r="A5" s="107"/>
      <c r="B5" s="108"/>
      <c r="C5" s="107"/>
      <c r="D5" s="109"/>
      <c r="E5" s="481" t="s">
        <v>42</v>
      </c>
      <c r="F5" s="484">
        <f>I2</f>
        <v>2017</v>
      </c>
      <c r="G5" s="485"/>
      <c r="H5" s="484">
        <f>F5-1</f>
        <v>2016</v>
      </c>
      <c r="I5" s="490"/>
    </row>
    <row r="6" spans="1:9" ht="12.75">
      <c r="A6" s="110"/>
      <c r="B6" s="111"/>
      <c r="C6" s="108" t="s">
        <v>184</v>
      </c>
      <c r="D6" s="112"/>
      <c r="E6" s="482"/>
      <c r="F6" s="486"/>
      <c r="G6" s="487"/>
      <c r="H6" s="486"/>
      <c r="I6" s="491"/>
    </row>
    <row r="7" spans="1:9" ht="9.75" customHeight="1" thickBot="1">
      <c r="A7" s="110"/>
      <c r="B7" s="111"/>
      <c r="C7" s="112"/>
      <c r="D7" s="112"/>
      <c r="E7" s="483"/>
      <c r="F7" s="488"/>
      <c r="G7" s="489"/>
      <c r="H7" s="488"/>
      <c r="I7" s="492"/>
    </row>
    <row r="8" spans="1:9" ht="12.75">
      <c r="A8" s="113" t="s">
        <v>185</v>
      </c>
      <c r="B8" s="114" t="s">
        <v>186</v>
      </c>
      <c r="C8" s="112"/>
      <c r="D8" s="112"/>
      <c r="E8" s="115" t="s">
        <v>187</v>
      </c>
      <c r="F8" s="495"/>
      <c r="G8" s="496"/>
      <c r="H8" s="495"/>
      <c r="I8" s="523"/>
    </row>
    <row r="9" spans="1:9" ht="12.75">
      <c r="A9" s="110"/>
      <c r="B9" s="110" t="s">
        <v>51</v>
      </c>
      <c r="C9" s="116" t="s">
        <v>188</v>
      </c>
      <c r="D9" s="116"/>
      <c r="E9" s="117">
        <v>60</v>
      </c>
      <c r="F9" s="497">
        <v>395263.35</v>
      </c>
      <c r="G9" s="498"/>
      <c r="H9" s="497">
        <v>415073.33</v>
      </c>
      <c r="I9" s="524"/>
    </row>
    <row r="10" spans="1:9" ht="12.75">
      <c r="A10" s="110"/>
      <c r="B10" s="110" t="s">
        <v>53</v>
      </c>
      <c r="C10" s="116" t="s">
        <v>189</v>
      </c>
      <c r="D10" s="116"/>
      <c r="E10" s="117">
        <v>61</v>
      </c>
      <c r="F10" s="497">
        <v>834074.32</v>
      </c>
      <c r="G10" s="498"/>
      <c r="H10" s="497">
        <v>816750.78</v>
      </c>
      <c r="I10" s="524"/>
    </row>
    <row r="11" spans="1:9" ht="12.75">
      <c r="A11" s="110"/>
      <c r="B11" s="110" t="s">
        <v>55</v>
      </c>
      <c r="C11" s="116" t="s">
        <v>190</v>
      </c>
      <c r="D11" s="116"/>
      <c r="E11" s="118">
        <v>62</v>
      </c>
      <c r="F11" s="497">
        <v>3327574.17</v>
      </c>
      <c r="G11" s="498"/>
      <c r="H11" s="497">
        <v>3204216.29</v>
      </c>
      <c r="I11" s="524"/>
    </row>
    <row r="12" spans="1:9" ht="12.75">
      <c r="A12" s="110"/>
      <c r="B12" s="110" t="s">
        <v>57</v>
      </c>
      <c r="C12" s="116" t="s">
        <v>191</v>
      </c>
      <c r="D12" s="116"/>
      <c r="E12" s="118">
        <v>63</v>
      </c>
      <c r="F12" s="497">
        <v>1975658.18</v>
      </c>
      <c r="G12" s="498"/>
      <c r="H12" s="497">
        <v>1728140.74</v>
      </c>
      <c r="I12" s="524"/>
    </row>
    <row r="13" spans="1:9" ht="12.75">
      <c r="A13" s="110"/>
      <c r="B13" s="110" t="s">
        <v>59</v>
      </c>
      <c r="C13" s="116" t="s">
        <v>192</v>
      </c>
      <c r="D13" s="116"/>
      <c r="E13" s="117">
        <v>64</v>
      </c>
      <c r="F13" s="497">
        <v>766872.88</v>
      </c>
      <c r="G13" s="498"/>
      <c r="H13" s="497">
        <v>716940.68</v>
      </c>
      <c r="I13" s="524"/>
    </row>
    <row r="14" spans="1:9" ht="12.75">
      <c r="A14" s="110"/>
      <c r="B14" s="110" t="s">
        <v>61</v>
      </c>
      <c r="C14" s="116" t="s">
        <v>193</v>
      </c>
      <c r="D14" s="116"/>
      <c r="E14" s="117">
        <v>65</v>
      </c>
      <c r="F14" s="497">
        <f>SUM(F15:F17)</f>
        <v>180429.11000000002</v>
      </c>
      <c r="G14" s="498"/>
      <c r="H14" s="497">
        <f>SUM(H15:H17)</f>
        <v>202254.26</v>
      </c>
      <c r="I14" s="524"/>
    </row>
    <row r="15" spans="1:9" ht="12.75">
      <c r="A15" s="110"/>
      <c r="B15" s="110" t="s">
        <v>187</v>
      </c>
      <c r="C15" s="116" t="s">
        <v>194</v>
      </c>
      <c r="D15" s="116"/>
      <c r="E15" s="117" t="s">
        <v>195</v>
      </c>
      <c r="F15" s="497">
        <v>171606.47</v>
      </c>
      <c r="G15" s="498"/>
      <c r="H15" s="497">
        <v>192636.48</v>
      </c>
      <c r="I15" s="524"/>
    </row>
    <row r="16" spans="1:9" ht="12.75">
      <c r="A16" s="110"/>
      <c r="B16" s="110"/>
      <c r="C16" s="116" t="s">
        <v>196</v>
      </c>
      <c r="D16" s="116"/>
      <c r="E16" s="117">
        <v>657</v>
      </c>
      <c r="F16" s="499">
        <v>8782.97</v>
      </c>
      <c r="G16" s="500"/>
      <c r="H16" s="499">
        <v>9553.71</v>
      </c>
      <c r="I16" s="525"/>
    </row>
    <row r="17" spans="1:9" ht="12.75">
      <c r="A17" s="110"/>
      <c r="B17" s="110"/>
      <c r="C17" s="116" t="s">
        <v>197</v>
      </c>
      <c r="D17" s="116"/>
      <c r="E17" s="117">
        <v>658</v>
      </c>
      <c r="F17" s="497">
        <v>39.67</v>
      </c>
      <c r="G17" s="498"/>
      <c r="H17" s="497">
        <v>64.07</v>
      </c>
      <c r="I17" s="524"/>
    </row>
    <row r="18" spans="1:9" ht="9.75" customHeight="1">
      <c r="A18" s="110"/>
      <c r="B18" s="111"/>
      <c r="C18" s="116"/>
      <c r="D18" s="116"/>
      <c r="E18" s="117"/>
      <c r="F18" s="497"/>
      <c r="G18" s="498"/>
      <c r="H18" s="497"/>
      <c r="I18" s="524"/>
    </row>
    <row r="19" spans="1:9" ht="12.75">
      <c r="A19" s="113" t="s">
        <v>198</v>
      </c>
      <c r="B19" s="114" t="s">
        <v>199</v>
      </c>
      <c r="C19" s="112"/>
      <c r="D19" s="112"/>
      <c r="E19" s="117" t="s">
        <v>200</v>
      </c>
      <c r="F19" s="399">
        <f>SUM(F9:F14)</f>
        <v>7479872.01</v>
      </c>
      <c r="G19" s="501"/>
      <c r="H19" s="399">
        <f>SUM(H9:H14)</f>
        <v>7083376.08</v>
      </c>
      <c r="I19" s="400"/>
    </row>
    <row r="20" spans="1:9" ht="9.75" customHeight="1">
      <c r="A20" s="110"/>
      <c r="B20" s="111"/>
      <c r="C20" s="116"/>
      <c r="D20" s="116"/>
      <c r="E20" s="117"/>
      <c r="F20" s="502"/>
      <c r="G20" s="503"/>
      <c r="H20" s="502"/>
      <c r="I20" s="526"/>
    </row>
    <row r="21" spans="1:9" ht="12.75">
      <c r="A21" s="113" t="s">
        <v>73</v>
      </c>
      <c r="B21" s="119" t="s">
        <v>201</v>
      </c>
      <c r="C21" s="120"/>
      <c r="D21" s="120"/>
      <c r="E21" s="117" t="s">
        <v>187</v>
      </c>
      <c r="F21" s="504">
        <f>IF(Charges!F19&lt;Produits!F19,Produits!F19-Charges!F19,0)</f>
        <v>49525.890000000596</v>
      </c>
      <c r="G21" s="505"/>
      <c r="H21" s="504">
        <f>IF(Charges!H19&lt;Produits!H19,Produits!H19-Charges!H19,0)</f>
        <v>506028.3900000006</v>
      </c>
      <c r="I21" s="527"/>
    </row>
    <row r="22" spans="1:9" ht="9.75" customHeight="1">
      <c r="A22" s="113"/>
      <c r="B22" s="119"/>
      <c r="C22" s="120"/>
      <c r="D22" s="120"/>
      <c r="E22" s="117"/>
      <c r="F22" s="506"/>
      <c r="G22" s="507"/>
      <c r="H22" s="506"/>
      <c r="I22" s="528"/>
    </row>
    <row r="23" spans="1:9" ht="12.75">
      <c r="A23" s="113" t="s">
        <v>79</v>
      </c>
      <c r="B23" s="493" t="s">
        <v>292</v>
      </c>
      <c r="C23" s="493"/>
      <c r="D23" s="494"/>
      <c r="E23" s="118" t="s">
        <v>202</v>
      </c>
      <c r="F23" s="499"/>
      <c r="G23" s="500"/>
      <c r="H23" s="499"/>
      <c r="I23" s="525"/>
    </row>
    <row r="24" spans="1:9" ht="12.75">
      <c r="A24" s="110"/>
      <c r="B24" s="493"/>
      <c r="C24" s="493"/>
      <c r="D24" s="494"/>
      <c r="E24" s="117"/>
      <c r="F24" s="499"/>
      <c r="G24" s="500"/>
      <c r="H24" s="499"/>
      <c r="I24" s="525"/>
    </row>
    <row r="25" spans="1:9" ht="12.75">
      <c r="A25" s="110"/>
      <c r="B25" s="110" t="s">
        <v>51</v>
      </c>
      <c r="C25" s="116" t="s">
        <v>203</v>
      </c>
      <c r="D25" s="116"/>
      <c r="E25" s="117">
        <v>660</v>
      </c>
      <c r="F25" s="497">
        <v>1549722.16</v>
      </c>
      <c r="G25" s="498"/>
      <c r="H25" s="497">
        <v>1310881.41</v>
      </c>
      <c r="I25" s="524"/>
    </row>
    <row r="26" spans="1:9" ht="12.75">
      <c r="A26" s="110"/>
      <c r="B26" s="110" t="s">
        <v>53</v>
      </c>
      <c r="C26" s="116" t="s">
        <v>204</v>
      </c>
      <c r="D26" s="116"/>
      <c r="E26" s="117">
        <v>661</v>
      </c>
      <c r="F26" s="497">
        <v>0</v>
      </c>
      <c r="G26" s="498"/>
      <c r="H26" s="497">
        <v>0</v>
      </c>
      <c r="I26" s="524"/>
    </row>
    <row r="27" spans="1:9" ht="12.75">
      <c r="A27" s="110"/>
      <c r="B27" s="110" t="s">
        <v>55</v>
      </c>
      <c r="C27" s="116" t="s">
        <v>205</v>
      </c>
      <c r="D27" s="116"/>
      <c r="E27" s="118" t="s">
        <v>206</v>
      </c>
      <c r="F27" s="497">
        <v>0</v>
      </c>
      <c r="G27" s="498"/>
      <c r="H27" s="497">
        <v>0</v>
      </c>
      <c r="I27" s="524"/>
    </row>
    <row r="28" spans="1:9" ht="12.75">
      <c r="A28" s="110"/>
      <c r="B28" s="110" t="s">
        <v>57</v>
      </c>
      <c r="C28" s="116" t="s">
        <v>207</v>
      </c>
      <c r="D28" s="116"/>
      <c r="E28" s="117"/>
      <c r="F28" s="499"/>
      <c r="G28" s="500"/>
      <c r="H28" s="499"/>
      <c r="I28" s="525"/>
    </row>
    <row r="29" spans="1:9" ht="12.75">
      <c r="A29" s="110"/>
      <c r="B29" s="110"/>
      <c r="C29" s="116" t="s">
        <v>208</v>
      </c>
      <c r="D29" s="116"/>
      <c r="E29" s="117">
        <v>665</v>
      </c>
      <c r="F29" s="497">
        <v>3005.83</v>
      </c>
      <c r="G29" s="498"/>
      <c r="H29" s="497">
        <v>4690.74</v>
      </c>
      <c r="I29" s="524"/>
    </row>
    <row r="30" spans="1:9" ht="12.75">
      <c r="A30" s="110"/>
      <c r="B30" s="110" t="s">
        <v>59</v>
      </c>
      <c r="C30" s="116" t="s">
        <v>209</v>
      </c>
      <c r="D30" s="116"/>
      <c r="E30" s="117">
        <v>666</v>
      </c>
      <c r="F30" s="497">
        <v>0</v>
      </c>
      <c r="G30" s="498"/>
      <c r="H30" s="497">
        <v>0</v>
      </c>
      <c r="I30" s="524"/>
    </row>
    <row r="31" spans="1:9" ht="12.75">
      <c r="A31" s="110"/>
      <c r="B31" s="110" t="s">
        <v>61</v>
      </c>
      <c r="C31" s="116" t="s">
        <v>210</v>
      </c>
      <c r="D31" s="116"/>
      <c r="E31" s="117" t="s">
        <v>187</v>
      </c>
      <c r="F31" s="499"/>
      <c r="G31" s="500"/>
      <c r="H31" s="499"/>
      <c r="I31" s="525"/>
    </row>
    <row r="32" spans="1:9" ht="12.75">
      <c r="A32" s="110"/>
      <c r="B32" s="110"/>
      <c r="C32" s="116" t="s">
        <v>211</v>
      </c>
      <c r="D32" s="116"/>
      <c r="E32" s="117">
        <v>667</v>
      </c>
      <c r="F32" s="497">
        <v>1118.42</v>
      </c>
      <c r="G32" s="498"/>
      <c r="H32" s="497">
        <v>1118.42</v>
      </c>
      <c r="I32" s="524"/>
    </row>
    <row r="33" spans="1:9" ht="9.75" customHeight="1">
      <c r="A33" s="110"/>
      <c r="B33" s="111"/>
      <c r="C33" s="116"/>
      <c r="D33" s="116"/>
      <c r="E33" s="117"/>
      <c r="F33" s="497"/>
      <c r="G33" s="498"/>
      <c r="H33" s="497"/>
      <c r="I33" s="524"/>
    </row>
    <row r="34" spans="1:9" ht="12.75">
      <c r="A34" s="113" t="s">
        <v>84</v>
      </c>
      <c r="B34" s="114" t="s">
        <v>212</v>
      </c>
      <c r="C34" s="112"/>
      <c r="D34" s="112"/>
      <c r="E34" s="117">
        <v>66</v>
      </c>
      <c r="F34" s="399">
        <f>SUM(F25:F32)</f>
        <v>1553846.41</v>
      </c>
      <c r="G34" s="501"/>
      <c r="H34" s="399">
        <f>SUM(H25:H32)</f>
        <v>1316690.5699999998</v>
      </c>
      <c r="I34" s="400"/>
    </row>
    <row r="35" spans="1:9" ht="9.75" customHeight="1">
      <c r="A35" s="113"/>
      <c r="B35" s="114"/>
      <c r="C35" s="112"/>
      <c r="D35" s="112"/>
      <c r="E35" s="117"/>
      <c r="F35" s="508"/>
      <c r="G35" s="509"/>
      <c r="H35" s="508"/>
      <c r="I35" s="529"/>
    </row>
    <row r="36" spans="1:9" ht="12.75">
      <c r="A36" s="113" t="s">
        <v>213</v>
      </c>
      <c r="B36" s="114" t="s">
        <v>214</v>
      </c>
      <c r="C36" s="116"/>
      <c r="D36" s="116"/>
      <c r="E36" s="117" t="s">
        <v>215</v>
      </c>
      <c r="F36" s="399">
        <f>F19+F34</f>
        <v>9033718.42</v>
      </c>
      <c r="G36" s="501"/>
      <c r="H36" s="399">
        <f>H19+H34</f>
        <v>8400066.65</v>
      </c>
      <c r="I36" s="400"/>
    </row>
    <row r="37" spans="1:9" ht="9.75" customHeight="1">
      <c r="A37" s="113"/>
      <c r="B37" s="114"/>
      <c r="C37" s="116"/>
      <c r="D37" s="116"/>
      <c r="E37" s="117"/>
      <c r="F37" s="508"/>
      <c r="G37" s="509"/>
      <c r="H37" s="508"/>
      <c r="I37" s="529"/>
    </row>
    <row r="38" spans="1:9" ht="12.75">
      <c r="A38" s="113" t="s">
        <v>93</v>
      </c>
      <c r="B38" s="114" t="s">
        <v>216</v>
      </c>
      <c r="C38" s="116"/>
      <c r="D38" s="116"/>
      <c r="E38" s="117" t="s">
        <v>187</v>
      </c>
      <c r="F38" s="510">
        <f>IF(Charges!F36&lt;Produits!F33,Produits!F33-Charges!F36,0)</f>
        <v>43567.710000000894</v>
      </c>
      <c r="G38" s="511"/>
      <c r="H38" s="510">
        <f>IF(Charges!H36&lt;Produits!H33,Produits!H33-Charges!H36,0)</f>
        <v>634074.9900000002</v>
      </c>
      <c r="I38" s="530"/>
    </row>
    <row r="39" spans="1:9" ht="9.75" customHeight="1">
      <c r="A39" s="113"/>
      <c r="B39" s="114"/>
      <c r="C39" s="116"/>
      <c r="D39" s="116"/>
      <c r="E39" s="117"/>
      <c r="F39" s="512"/>
      <c r="G39" s="513"/>
      <c r="H39" s="512"/>
      <c r="I39" s="531"/>
    </row>
    <row r="40" spans="1:9" ht="12.75">
      <c r="A40" s="113" t="s">
        <v>108</v>
      </c>
      <c r="B40" s="114" t="s">
        <v>217</v>
      </c>
      <c r="C40" s="116"/>
      <c r="D40" s="116"/>
      <c r="E40" s="117"/>
      <c r="F40" s="499"/>
      <c r="G40" s="500"/>
      <c r="H40" s="499"/>
      <c r="I40" s="525"/>
    </row>
    <row r="41" spans="1:9" ht="12.75">
      <c r="A41" s="113"/>
      <c r="B41" s="110" t="s">
        <v>51</v>
      </c>
      <c r="C41" s="116" t="s">
        <v>218</v>
      </c>
      <c r="D41" s="116"/>
      <c r="E41" s="117">
        <v>671</v>
      </c>
      <c r="F41" s="497">
        <v>19287.58</v>
      </c>
      <c r="G41" s="498"/>
      <c r="H41" s="497">
        <v>20563.36</v>
      </c>
      <c r="I41" s="524"/>
    </row>
    <row r="42" spans="1:9" ht="12.75">
      <c r="A42" s="113"/>
      <c r="B42" s="110" t="s">
        <v>53</v>
      </c>
      <c r="C42" s="116" t="s">
        <v>219</v>
      </c>
      <c r="D42" s="116"/>
      <c r="E42" s="117">
        <v>672</v>
      </c>
      <c r="F42" s="497">
        <v>46762.4</v>
      </c>
      <c r="G42" s="498"/>
      <c r="H42" s="497">
        <v>18475.1</v>
      </c>
      <c r="I42" s="524"/>
    </row>
    <row r="43" spans="1:9" ht="12.75">
      <c r="A43" s="113"/>
      <c r="B43" s="110" t="s">
        <v>55</v>
      </c>
      <c r="C43" s="116" t="s">
        <v>220</v>
      </c>
      <c r="D43" s="116"/>
      <c r="E43" s="117">
        <v>673</v>
      </c>
      <c r="F43" s="497">
        <v>0</v>
      </c>
      <c r="G43" s="498"/>
      <c r="H43" s="497">
        <v>0</v>
      </c>
      <c r="I43" s="524"/>
    </row>
    <row r="44" spans="1:9" s="27" customFormat="1" ht="18" customHeight="1">
      <c r="A44" s="121"/>
      <c r="B44" s="122"/>
      <c r="C44" s="120" t="s">
        <v>221</v>
      </c>
      <c r="D44" s="123"/>
      <c r="E44" s="124">
        <v>67</v>
      </c>
      <c r="F44" s="514">
        <f>SUM(F41:F43)</f>
        <v>66049.98000000001</v>
      </c>
      <c r="G44" s="515"/>
      <c r="H44" s="514">
        <f>SUM(H41:H43)</f>
        <v>39038.46</v>
      </c>
      <c r="I44" s="532"/>
    </row>
    <row r="45" spans="1:9" ht="9.75" customHeight="1">
      <c r="A45" s="113"/>
      <c r="B45" s="125"/>
      <c r="C45" s="120"/>
      <c r="D45" s="120"/>
      <c r="E45" s="117"/>
      <c r="F45" s="401"/>
      <c r="G45" s="516"/>
      <c r="H45" s="401"/>
      <c r="I45" s="402"/>
    </row>
    <row r="46" spans="1:9" ht="12.75">
      <c r="A46" s="113" t="s">
        <v>111</v>
      </c>
      <c r="B46" s="114" t="s">
        <v>222</v>
      </c>
      <c r="C46" s="116"/>
      <c r="D46" s="116"/>
      <c r="E46" s="117"/>
      <c r="F46" s="499"/>
      <c r="G46" s="500"/>
      <c r="H46" s="499"/>
      <c r="I46" s="525"/>
    </row>
    <row r="47" spans="1:9" ht="12.75">
      <c r="A47" s="113"/>
      <c r="B47" s="110" t="s">
        <v>51</v>
      </c>
      <c r="C47" s="116" t="s">
        <v>223</v>
      </c>
      <c r="D47" s="116"/>
      <c r="E47" s="117">
        <v>685</v>
      </c>
      <c r="F47" s="497">
        <v>476228.36</v>
      </c>
      <c r="G47" s="498"/>
      <c r="H47" s="497">
        <v>0</v>
      </c>
      <c r="I47" s="524"/>
    </row>
    <row r="48" spans="1:9" ht="12.75">
      <c r="A48" s="113"/>
      <c r="B48" s="110" t="s">
        <v>53</v>
      </c>
      <c r="C48" s="116" t="s">
        <v>224</v>
      </c>
      <c r="D48" s="116"/>
      <c r="E48" s="117">
        <v>686</v>
      </c>
      <c r="F48" s="497">
        <v>196241.33</v>
      </c>
      <c r="G48" s="498"/>
      <c r="H48" s="497">
        <v>212049</v>
      </c>
      <c r="I48" s="524"/>
    </row>
    <row r="49" spans="1:9" ht="18" customHeight="1">
      <c r="A49" s="113"/>
      <c r="B49" s="125"/>
      <c r="C49" s="120" t="s">
        <v>225</v>
      </c>
      <c r="D49" s="120"/>
      <c r="E49" s="117">
        <v>68</v>
      </c>
      <c r="F49" s="399">
        <f>SUM(F47:F48)</f>
        <v>672469.69</v>
      </c>
      <c r="G49" s="501"/>
      <c r="H49" s="399">
        <f>SUM(H47:H48)</f>
        <v>212049</v>
      </c>
      <c r="I49" s="400"/>
    </row>
    <row r="50" spans="1:9" ht="9.75" customHeight="1">
      <c r="A50" s="113"/>
      <c r="B50" s="125"/>
      <c r="C50" s="120"/>
      <c r="D50" s="120"/>
      <c r="E50" s="117"/>
      <c r="F50" s="401"/>
      <c r="G50" s="516"/>
      <c r="H50" s="401"/>
      <c r="I50" s="402"/>
    </row>
    <row r="51" spans="1:9" ht="12.75">
      <c r="A51" s="113" t="s">
        <v>118</v>
      </c>
      <c r="B51" s="493" t="s">
        <v>290</v>
      </c>
      <c r="C51" s="493"/>
      <c r="D51" s="494"/>
      <c r="E51" s="117"/>
      <c r="F51" s="517"/>
      <c r="G51" s="518"/>
      <c r="H51" s="517"/>
      <c r="I51" s="533"/>
    </row>
    <row r="52" spans="1:9" ht="12.75">
      <c r="A52" s="113"/>
      <c r="B52" s="493"/>
      <c r="C52" s="493"/>
      <c r="D52" s="494"/>
      <c r="E52" s="117" t="s">
        <v>226</v>
      </c>
      <c r="F52" s="519">
        <f>F44+F49</f>
        <v>738519.6699999999</v>
      </c>
      <c r="G52" s="520"/>
      <c r="H52" s="519">
        <f>H44+H49</f>
        <v>251087.46</v>
      </c>
      <c r="I52" s="534"/>
    </row>
    <row r="53" spans="1:9" ht="9.75" customHeight="1">
      <c r="A53" s="113"/>
      <c r="B53" s="114"/>
      <c r="C53" s="116"/>
      <c r="D53" s="116"/>
      <c r="E53" s="117"/>
      <c r="F53" s="508"/>
      <c r="G53" s="509"/>
      <c r="H53" s="508"/>
      <c r="I53" s="529"/>
    </row>
    <row r="54" spans="1:9" ht="12.75">
      <c r="A54" s="113" t="s">
        <v>227</v>
      </c>
      <c r="B54" s="114" t="s">
        <v>228</v>
      </c>
      <c r="C54" s="116"/>
      <c r="D54" s="120"/>
      <c r="E54" s="117"/>
      <c r="F54" s="504">
        <f>IF(Charges!F52&lt;Produits!F51,Produits!F51-Charges!F52,0)</f>
        <v>232309.07000000007</v>
      </c>
      <c r="G54" s="505"/>
      <c r="H54" s="504">
        <f>IF(Charges!H52&lt;Produits!H51,Produits!H51-Charges!H52,0)</f>
        <v>128877.48000000001</v>
      </c>
      <c r="I54" s="527"/>
    </row>
    <row r="55" spans="1:9" ht="9.75" customHeight="1">
      <c r="A55" s="113"/>
      <c r="B55" s="125"/>
      <c r="C55" s="116"/>
      <c r="D55" s="120"/>
      <c r="E55" s="117"/>
      <c r="F55" s="508"/>
      <c r="G55" s="509"/>
      <c r="H55" s="508"/>
      <c r="I55" s="529"/>
    </row>
    <row r="56" spans="1:9" ht="12.75">
      <c r="A56" s="113" t="s">
        <v>229</v>
      </c>
      <c r="B56" s="114" t="s">
        <v>230</v>
      </c>
      <c r="C56" s="116"/>
      <c r="D56" s="120"/>
      <c r="E56" s="117"/>
      <c r="F56" s="399">
        <f>F36+F52</f>
        <v>9772238.09</v>
      </c>
      <c r="G56" s="501"/>
      <c r="H56" s="399">
        <f>H36+H52</f>
        <v>8651154.110000001</v>
      </c>
      <c r="I56" s="400"/>
    </row>
    <row r="57" spans="1:9" ht="9.75" customHeight="1">
      <c r="A57" s="113"/>
      <c r="B57" s="125"/>
      <c r="C57" s="116"/>
      <c r="D57" s="116"/>
      <c r="E57" s="117"/>
      <c r="F57" s="508"/>
      <c r="G57" s="509"/>
      <c r="H57" s="508"/>
      <c r="I57" s="529"/>
    </row>
    <row r="58" spans="1:9" ht="12.75">
      <c r="A58" s="113" t="s">
        <v>231</v>
      </c>
      <c r="B58" s="114" t="s">
        <v>232</v>
      </c>
      <c r="C58" s="116"/>
      <c r="D58" s="116"/>
      <c r="E58" s="117"/>
      <c r="F58" s="504">
        <f>IF(Charges!F56&lt;Produits!F55,Produits!F55-Charges!F56,0)</f>
        <v>275876.7800000012</v>
      </c>
      <c r="G58" s="505"/>
      <c r="H58" s="504">
        <f>IF(Charges!H56&lt;Produits!H55,Produits!H55-Charges!H56,0)</f>
        <v>762952.4699999988</v>
      </c>
      <c r="I58" s="527"/>
    </row>
    <row r="59" spans="1:9" ht="9.75" customHeight="1">
      <c r="A59" s="113"/>
      <c r="B59" s="114"/>
      <c r="C59" s="116"/>
      <c r="D59" s="116"/>
      <c r="E59" s="117"/>
      <c r="F59" s="506"/>
      <c r="G59" s="507"/>
      <c r="H59" s="506"/>
      <c r="I59" s="528"/>
    </row>
    <row r="60" spans="1:9" ht="12.75">
      <c r="A60" s="113" t="s">
        <v>233</v>
      </c>
      <c r="B60" s="114" t="s">
        <v>234</v>
      </c>
      <c r="C60" s="116"/>
      <c r="D60" s="116"/>
      <c r="E60" s="117"/>
      <c r="F60" s="499"/>
      <c r="G60" s="500"/>
      <c r="H60" s="499"/>
      <c r="I60" s="525"/>
    </row>
    <row r="61" spans="1:9" ht="12.75">
      <c r="A61" s="113"/>
      <c r="B61" s="110" t="s">
        <v>51</v>
      </c>
      <c r="C61" s="116" t="s">
        <v>235</v>
      </c>
      <c r="D61" s="116"/>
      <c r="E61" s="117">
        <v>69201</v>
      </c>
      <c r="F61" s="497">
        <v>43567.71</v>
      </c>
      <c r="G61" s="498"/>
      <c r="H61" s="497">
        <v>634074.99</v>
      </c>
      <c r="I61" s="524"/>
    </row>
    <row r="62" spans="1:9" ht="12.75">
      <c r="A62" s="113"/>
      <c r="B62" s="110" t="s">
        <v>53</v>
      </c>
      <c r="C62" s="116" t="s">
        <v>236</v>
      </c>
      <c r="D62" s="116"/>
      <c r="E62" s="117">
        <v>69202</v>
      </c>
      <c r="F62" s="497">
        <v>232309.07</v>
      </c>
      <c r="G62" s="498"/>
      <c r="H62" s="497">
        <v>128877.48</v>
      </c>
      <c r="I62" s="524"/>
    </row>
    <row r="63" spans="1:9" ht="18" customHeight="1">
      <c r="A63" s="113"/>
      <c r="B63" s="125"/>
      <c r="C63" s="120" t="s">
        <v>237</v>
      </c>
      <c r="D63" s="120"/>
      <c r="E63" s="117">
        <v>69</v>
      </c>
      <c r="F63" s="504">
        <f>SUM(F61:F62)</f>
        <v>275876.78</v>
      </c>
      <c r="G63" s="505"/>
      <c r="H63" s="535">
        <f>SUM(H61:H62)</f>
        <v>762952.47</v>
      </c>
      <c r="I63" s="536"/>
    </row>
    <row r="64" spans="1:9" ht="9.75" customHeight="1">
      <c r="A64" s="113"/>
      <c r="B64" s="125"/>
      <c r="C64" s="116"/>
      <c r="D64" s="116"/>
      <c r="E64" s="117"/>
      <c r="F64" s="508"/>
      <c r="G64" s="509"/>
      <c r="H64" s="508"/>
      <c r="I64" s="529"/>
    </row>
    <row r="65" spans="1:9" ht="13.5" thickBot="1">
      <c r="A65" s="113" t="s">
        <v>238</v>
      </c>
      <c r="B65" s="114" t="s">
        <v>239</v>
      </c>
      <c r="C65" s="116"/>
      <c r="D65" s="116"/>
      <c r="E65" s="126"/>
      <c r="F65" s="521">
        <f>F56+F63</f>
        <v>10048114.87</v>
      </c>
      <c r="G65" s="522"/>
      <c r="H65" s="521">
        <f>H56+H63</f>
        <v>9414106.580000002</v>
      </c>
      <c r="I65" s="537"/>
    </row>
    <row r="66" spans="1:9" ht="15">
      <c r="A66" s="19"/>
      <c r="B66" s="21"/>
      <c r="C66" s="21"/>
      <c r="D66" s="21"/>
      <c r="E66" s="22"/>
      <c r="F66" s="20"/>
      <c r="G66" s="20"/>
      <c r="H66" s="20"/>
      <c r="I66" s="20"/>
    </row>
  </sheetData>
  <sheetProtection/>
  <mergeCells count="128">
    <mergeCell ref="H61:I61"/>
    <mergeCell ref="H55:I55"/>
    <mergeCell ref="H62:I62"/>
    <mergeCell ref="H63:I63"/>
    <mergeCell ref="H64:I64"/>
    <mergeCell ref="H65:I65"/>
    <mergeCell ref="H56:I56"/>
    <mergeCell ref="H57:I57"/>
    <mergeCell ref="H58:I58"/>
    <mergeCell ref="H59:I59"/>
    <mergeCell ref="H60:I60"/>
    <mergeCell ref="H49:I49"/>
    <mergeCell ref="H50:I50"/>
    <mergeCell ref="H51:I51"/>
    <mergeCell ref="H52:I52"/>
    <mergeCell ref="H53:I53"/>
    <mergeCell ref="H54:I54"/>
    <mergeCell ref="H43:I43"/>
    <mergeCell ref="H44:I44"/>
    <mergeCell ref="H45:I45"/>
    <mergeCell ref="H46:I46"/>
    <mergeCell ref="H47:I47"/>
    <mergeCell ref="H48:I48"/>
    <mergeCell ref="H37:I37"/>
    <mergeCell ref="H38:I38"/>
    <mergeCell ref="H39:I39"/>
    <mergeCell ref="H40:I40"/>
    <mergeCell ref="H41:I41"/>
    <mergeCell ref="H42:I42"/>
    <mergeCell ref="H31:I31"/>
    <mergeCell ref="H32:I32"/>
    <mergeCell ref="H33:I33"/>
    <mergeCell ref="H34:I34"/>
    <mergeCell ref="H35:I35"/>
    <mergeCell ref="H36:I36"/>
    <mergeCell ref="H25:I25"/>
    <mergeCell ref="H26:I26"/>
    <mergeCell ref="H27:I27"/>
    <mergeCell ref="H28:I28"/>
    <mergeCell ref="H29:I29"/>
    <mergeCell ref="H30:I30"/>
    <mergeCell ref="H19:I19"/>
    <mergeCell ref="H20:I20"/>
    <mergeCell ref="H21:I21"/>
    <mergeCell ref="H22:I22"/>
    <mergeCell ref="H23:I23"/>
    <mergeCell ref="H24:I24"/>
    <mergeCell ref="H13:I13"/>
    <mergeCell ref="H14:I14"/>
    <mergeCell ref="H15:I15"/>
    <mergeCell ref="H16:I16"/>
    <mergeCell ref="H17:I17"/>
    <mergeCell ref="H18:I18"/>
    <mergeCell ref="F61:G61"/>
    <mergeCell ref="F62:G62"/>
    <mergeCell ref="F63:G63"/>
    <mergeCell ref="F64:G64"/>
    <mergeCell ref="F65:G65"/>
    <mergeCell ref="H8:I8"/>
    <mergeCell ref="H9:I9"/>
    <mergeCell ref="H10:I10"/>
    <mergeCell ref="H11:I11"/>
    <mergeCell ref="H12:I12"/>
    <mergeCell ref="F55:G55"/>
    <mergeCell ref="F56:G56"/>
    <mergeCell ref="F57:G57"/>
    <mergeCell ref="F58:G58"/>
    <mergeCell ref="F59:G59"/>
    <mergeCell ref="F60:G60"/>
    <mergeCell ref="F49:G49"/>
    <mergeCell ref="F50:G50"/>
    <mergeCell ref="F51:G51"/>
    <mergeCell ref="F52:G52"/>
    <mergeCell ref="F53:G53"/>
    <mergeCell ref="F54:G54"/>
    <mergeCell ref="F43:G43"/>
    <mergeCell ref="F44:G44"/>
    <mergeCell ref="F45:G45"/>
    <mergeCell ref="F46:G46"/>
    <mergeCell ref="F47:G47"/>
    <mergeCell ref="F48:G48"/>
    <mergeCell ref="F37:G37"/>
    <mergeCell ref="F38:G38"/>
    <mergeCell ref="F39:G39"/>
    <mergeCell ref="F40:G40"/>
    <mergeCell ref="F41:G41"/>
    <mergeCell ref="F42:G42"/>
    <mergeCell ref="F31:G31"/>
    <mergeCell ref="F32:G32"/>
    <mergeCell ref="F33:G33"/>
    <mergeCell ref="F34:G34"/>
    <mergeCell ref="F35:G35"/>
    <mergeCell ref="F36:G36"/>
    <mergeCell ref="F25:G25"/>
    <mergeCell ref="F26:G26"/>
    <mergeCell ref="F27:G27"/>
    <mergeCell ref="F28:G28"/>
    <mergeCell ref="F29:G29"/>
    <mergeCell ref="F30:G30"/>
    <mergeCell ref="F19:G19"/>
    <mergeCell ref="F20:G20"/>
    <mergeCell ref="F21:G21"/>
    <mergeCell ref="F22:G22"/>
    <mergeCell ref="F23:G23"/>
    <mergeCell ref="F24:G24"/>
    <mergeCell ref="F13:G13"/>
    <mergeCell ref="F14:G14"/>
    <mergeCell ref="F15:G15"/>
    <mergeCell ref="F16:G16"/>
    <mergeCell ref="F17:G17"/>
    <mergeCell ref="F18:G18"/>
    <mergeCell ref="B51:D52"/>
    <mergeCell ref="A3:E3"/>
    <mergeCell ref="A1:B2"/>
    <mergeCell ref="C1:C2"/>
    <mergeCell ref="B23:D24"/>
    <mergeCell ref="F8:G8"/>
    <mergeCell ref="F9:G9"/>
    <mergeCell ref="F10:G10"/>
    <mergeCell ref="F11:G11"/>
    <mergeCell ref="F12:G12"/>
    <mergeCell ref="E5:E7"/>
    <mergeCell ref="G1:H1"/>
    <mergeCell ref="G2:H2"/>
    <mergeCell ref="G3:H3"/>
    <mergeCell ref="D1:F2"/>
    <mergeCell ref="F5:G7"/>
    <mergeCell ref="H5:I7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88" r:id="rId1"/>
  <headerFooter>
    <oddFooter>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9"/>
  <dimension ref="A1:J68"/>
  <sheetViews>
    <sheetView workbookViewId="0" topLeftCell="A1">
      <selection activeCell="A1" sqref="A1:B2"/>
    </sheetView>
  </sheetViews>
  <sheetFormatPr defaultColWidth="11.421875" defaultRowHeight="12.75"/>
  <cols>
    <col min="1" max="1" width="8.8515625" style="0" customWidth="1"/>
    <col min="2" max="2" width="6.8515625" style="0" customWidth="1"/>
    <col min="3" max="3" width="40.421875" style="0" customWidth="1"/>
    <col min="4" max="4" width="7.7109375" style="0" customWidth="1"/>
    <col min="5" max="5" width="10.7109375" style="0" customWidth="1"/>
    <col min="6" max="6" width="11.57421875" style="0" customWidth="1"/>
    <col min="7" max="8" width="6.7109375" style="0" customWidth="1"/>
    <col min="9" max="9" width="11.57421875" style="0" customWidth="1"/>
  </cols>
  <sheetData>
    <row r="1" spans="1:10" ht="12.75" customHeight="1">
      <c r="A1" s="302" t="str">
        <f>Coordonnées!A1</f>
        <v>Synthèse des Comptes</v>
      </c>
      <c r="B1" s="303"/>
      <c r="C1" s="299" t="str">
        <f>Coordonnées!D1</f>
        <v>Administration communale de :</v>
      </c>
      <c r="D1" s="303" t="str">
        <f>Coordonnées!J1</f>
        <v>ANHEE</v>
      </c>
      <c r="E1" s="303"/>
      <c r="F1" s="303"/>
      <c r="G1" s="299" t="str">
        <f>Coordonnées!P1</f>
        <v>Code INS</v>
      </c>
      <c r="H1" s="431"/>
      <c r="I1" s="201">
        <f>Coordonnées!R1</f>
        <v>91005</v>
      </c>
      <c r="J1" s="23"/>
    </row>
    <row r="2" spans="1:10" ht="12.75">
      <c r="A2" s="304"/>
      <c r="B2" s="305"/>
      <c r="C2" s="300"/>
      <c r="D2" s="305"/>
      <c r="E2" s="305"/>
      <c r="F2" s="305"/>
      <c r="G2" s="301" t="str">
        <f>Coordonnées!P2</f>
        <v>Exercice:</v>
      </c>
      <c r="H2" s="451"/>
      <c r="I2" s="202">
        <f>Coordonnées!R2</f>
        <v>2017</v>
      </c>
      <c r="J2" s="23"/>
    </row>
    <row r="3" spans="1:10" ht="12.75">
      <c r="A3" s="447" t="str">
        <f>Coordonnées!A3</f>
        <v>Modèle officiel généré par l'application eComptes © SPW.INTERIEUR &amp; ACTION SOCIALE</v>
      </c>
      <c r="B3" s="447"/>
      <c r="C3" s="447"/>
      <c r="D3" s="447"/>
      <c r="E3" s="447"/>
      <c r="F3" s="200"/>
      <c r="G3" s="452" t="str">
        <f>Coordonnées!P3</f>
        <v>Version:</v>
      </c>
      <c r="H3" s="453"/>
      <c r="I3" s="191">
        <f>Coordonnées!R3</f>
        <v>1</v>
      </c>
      <c r="J3" s="23"/>
    </row>
    <row r="4" spans="1:10" ht="13.5" thickBot="1">
      <c r="A4" s="45"/>
      <c r="B4" s="46"/>
      <c r="C4" s="47"/>
      <c r="D4" s="47"/>
      <c r="E4" s="48"/>
      <c r="F4" s="37"/>
      <c r="G4" s="37"/>
      <c r="H4" s="37"/>
      <c r="I4" s="46"/>
      <c r="J4" s="23"/>
    </row>
    <row r="5" spans="1:10" ht="12.75">
      <c r="A5" s="87"/>
      <c r="B5" s="88"/>
      <c r="C5" s="89"/>
      <c r="D5" s="89"/>
      <c r="E5" s="542" t="s">
        <v>42</v>
      </c>
      <c r="F5" s="544">
        <f>I2</f>
        <v>2017</v>
      </c>
      <c r="G5" s="545"/>
      <c r="H5" s="550">
        <f>F5-1</f>
        <v>2016</v>
      </c>
      <c r="I5" s="551"/>
      <c r="J5" s="23"/>
    </row>
    <row r="6" spans="1:10" ht="12.75">
      <c r="A6" s="90" t="s">
        <v>184</v>
      </c>
      <c r="B6" s="91"/>
      <c r="C6" s="91"/>
      <c r="D6" s="91"/>
      <c r="E6" s="543"/>
      <c r="F6" s="546"/>
      <c r="G6" s="547"/>
      <c r="H6" s="552"/>
      <c r="I6" s="553"/>
      <c r="J6" s="24"/>
    </row>
    <row r="7" spans="1:10" ht="11.25" customHeight="1" thickBot="1">
      <c r="A7" s="92"/>
      <c r="B7" s="93"/>
      <c r="C7" s="93"/>
      <c r="D7" s="93"/>
      <c r="E7" s="543"/>
      <c r="F7" s="548"/>
      <c r="G7" s="549"/>
      <c r="H7" s="554"/>
      <c r="I7" s="555"/>
      <c r="J7" s="24"/>
    </row>
    <row r="8" spans="1:10" ht="12.75">
      <c r="A8" s="94" t="s">
        <v>240</v>
      </c>
      <c r="B8" s="95" t="s">
        <v>241</v>
      </c>
      <c r="C8" s="93"/>
      <c r="D8" s="93"/>
      <c r="E8" s="96" t="s">
        <v>187</v>
      </c>
      <c r="F8" s="556"/>
      <c r="G8" s="557"/>
      <c r="H8" s="577"/>
      <c r="I8" s="578"/>
      <c r="J8" s="23"/>
    </row>
    <row r="9" spans="1:10" ht="12.75">
      <c r="A9" s="92"/>
      <c r="B9" s="97" t="s">
        <v>132</v>
      </c>
      <c r="C9" s="98" t="s">
        <v>242</v>
      </c>
      <c r="D9" s="98"/>
      <c r="E9" s="99">
        <v>70</v>
      </c>
      <c r="F9" s="558">
        <v>4036107.09</v>
      </c>
      <c r="G9" s="559"/>
      <c r="H9" s="579">
        <v>4267017.82</v>
      </c>
      <c r="I9" s="580"/>
      <c r="J9" s="23"/>
    </row>
    <row r="10" spans="1:10" ht="12.75">
      <c r="A10" s="92"/>
      <c r="B10" s="97" t="s">
        <v>134</v>
      </c>
      <c r="C10" s="98" t="s">
        <v>243</v>
      </c>
      <c r="D10" s="98"/>
      <c r="E10" s="99">
        <v>71</v>
      </c>
      <c r="F10" s="558">
        <v>261269.61</v>
      </c>
      <c r="G10" s="559"/>
      <c r="H10" s="579">
        <v>258525</v>
      </c>
      <c r="I10" s="580"/>
      <c r="J10" s="23"/>
    </row>
    <row r="11" spans="1:10" ht="12.75">
      <c r="A11" s="92"/>
      <c r="B11" s="97" t="s">
        <v>136</v>
      </c>
      <c r="C11" s="98" t="s">
        <v>244</v>
      </c>
      <c r="D11" s="98"/>
      <c r="E11" s="100"/>
      <c r="F11" s="558"/>
      <c r="G11" s="559"/>
      <c r="H11" s="579"/>
      <c r="I11" s="580"/>
      <c r="J11" s="23"/>
    </row>
    <row r="12" spans="1:10" ht="12.75">
      <c r="A12" s="92"/>
      <c r="B12" s="97"/>
      <c r="C12" s="98" t="s">
        <v>245</v>
      </c>
      <c r="D12" s="98"/>
      <c r="E12" s="99" t="s">
        <v>246</v>
      </c>
      <c r="F12" s="558">
        <v>3120931.28</v>
      </c>
      <c r="G12" s="559"/>
      <c r="H12" s="579">
        <v>2924159.12</v>
      </c>
      <c r="I12" s="580"/>
      <c r="J12" s="23"/>
    </row>
    <row r="13" spans="1:10" ht="12.75">
      <c r="A13" s="92"/>
      <c r="B13" s="97" t="s">
        <v>147</v>
      </c>
      <c r="C13" s="98" t="s">
        <v>247</v>
      </c>
      <c r="D13" s="98"/>
      <c r="E13" s="99">
        <v>74</v>
      </c>
      <c r="F13" s="558">
        <v>3005.83</v>
      </c>
      <c r="G13" s="559"/>
      <c r="H13" s="579">
        <v>4690.74</v>
      </c>
      <c r="I13" s="580"/>
      <c r="J13" s="23"/>
    </row>
    <row r="14" spans="1:10" ht="12.75">
      <c r="A14" s="92"/>
      <c r="B14" s="97" t="s">
        <v>160</v>
      </c>
      <c r="C14" s="98" t="s">
        <v>248</v>
      </c>
      <c r="D14" s="98"/>
      <c r="E14" s="99">
        <v>75</v>
      </c>
      <c r="F14" s="560">
        <f>SUM(F16:F17)</f>
        <v>108084.09000000001</v>
      </c>
      <c r="G14" s="561"/>
      <c r="H14" s="581">
        <f>SUM(H16:H17)</f>
        <v>135011.78999999998</v>
      </c>
      <c r="I14" s="582"/>
      <c r="J14" s="23"/>
    </row>
    <row r="15" spans="1:10" ht="12.75">
      <c r="A15" s="92"/>
      <c r="B15" s="97" t="s">
        <v>187</v>
      </c>
      <c r="C15" s="98" t="s">
        <v>249</v>
      </c>
      <c r="D15" s="98"/>
      <c r="E15" s="99"/>
      <c r="F15" s="562"/>
      <c r="G15" s="563"/>
      <c r="H15" s="583"/>
      <c r="I15" s="584"/>
      <c r="J15" s="23"/>
    </row>
    <row r="16" spans="1:10" ht="12.75">
      <c r="A16" s="92"/>
      <c r="B16" s="97"/>
      <c r="C16" s="98" t="s">
        <v>250</v>
      </c>
      <c r="D16" s="98"/>
      <c r="E16" s="99" t="s">
        <v>251</v>
      </c>
      <c r="F16" s="558">
        <v>1424.74</v>
      </c>
      <c r="G16" s="559"/>
      <c r="H16" s="579">
        <v>2344.93</v>
      </c>
      <c r="I16" s="580"/>
      <c r="J16" s="23"/>
    </row>
    <row r="17" spans="1:10" ht="12.75">
      <c r="A17" s="92"/>
      <c r="B17" s="97"/>
      <c r="C17" s="98" t="s">
        <v>252</v>
      </c>
      <c r="D17" s="98"/>
      <c r="E17" s="99" t="s">
        <v>253</v>
      </c>
      <c r="F17" s="558">
        <v>106659.35</v>
      </c>
      <c r="G17" s="559"/>
      <c r="H17" s="579">
        <v>132666.86</v>
      </c>
      <c r="I17" s="580"/>
      <c r="J17" s="23"/>
    </row>
    <row r="18" spans="1:10" ht="9.75" customHeight="1">
      <c r="A18" s="92"/>
      <c r="B18" s="93"/>
      <c r="C18" s="98"/>
      <c r="D18" s="98"/>
      <c r="E18" s="99"/>
      <c r="F18" s="558"/>
      <c r="G18" s="559"/>
      <c r="H18" s="579"/>
      <c r="I18" s="580"/>
      <c r="J18" s="23"/>
    </row>
    <row r="19" spans="1:10" ht="12.75">
      <c r="A19" s="94" t="s">
        <v>128</v>
      </c>
      <c r="B19" s="95" t="s">
        <v>254</v>
      </c>
      <c r="C19" s="93"/>
      <c r="D19" s="93"/>
      <c r="E19" s="99" t="s">
        <v>255</v>
      </c>
      <c r="F19" s="399">
        <f>SUM(F9:F14)</f>
        <v>7529397.9</v>
      </c>
      <c r="G19" s="417"/>
      <c r="H19" s="501">
        <f>SUM(H9:H14)</f>
        <v>7589404.470000001</v>
      </c>
      <c r="I19" s="400"/>
      <c r="J19" s="24"/>
    </row>
    <row r="20" spans="1:10" ht="9.75" customHeight="1">
      <c r="A20" s="92"/>
      <c r="B20" s="93"/>
      <c r="C20" s="98"/>
      <c r="D20" s="98"/>
      <c r="E20" s="99"/>
      <c r="F20" s="564"/>
      <c r="G20" s="565"/>
      <c r="H20" s="585"/>
      <c r="I20" s="586"/>
      <c r="J20" s="24"/>
    </row>
    <row r="21" spans="1:10" ht="12.75">
      <c r="A21" s="94" t="s">
        <v>130</v>
      </c>
      <c r="B21" s="101" t="s">
        <v>256</v>
      </c>
      <c r="C21" s="95"/>
      <c r="D21" s="95"/>
      <c r="E21" s="99" t="s">
        <v>187</v>
      </c>
      <c r="F21" s="566">
        <f>IF(Charges!F19&gt;Produits!F19,Charges!F19-Produits!F19,0)</f>
        <v>0</v>
      </c>
      <c r="G21" s="567"/>
      <c r="H21" s="566">
        <f>IF(Charges!H19&gt;Produits!H19,Charges!H19-Produits!H19,0)</f>
        <v>0</v>
      </c>
      <c r="I21" s="587"/>
      <c r="J21" s="23"/>
    </row>
    <row r="22" spans="1:10" ht="9.75" customHeight="1">
      <c r="A22" s="94"/>
      <c r="B22" s="101"/>
      <c r="C22" s="95"/>
      <c r="D22" s="95"/>
      <c r="E22" s="99"/>
      <c r="F22" s="512"/>
      <c r="G22" s="568"/>
      <c r="H22" s="513"/>
      <c r="I22" s="531"/>
      <c r="J22" s="23"/>
    </row>
    <row r="23" spans="1:10" ht="12.75">
      <c r="A23" s="94" t="s">
        <v>138</v>
      </c>
      <c r="B23" s="538" t="s">
        <v>291</v>
      </c>
      <c r="C23" s="538"/>
      <c r="D23" s="539"/>
      <c r="E23" s="100" t="s">
        <v>202</v>
      </c>
      <c r="F23" s="569"/>
      <c r="G23" s="570"/>
      <c r="H23" s="588"/>
      <c r="I23" s="589"/>
      <c r="J23" s="24"/>
    </row>
    <row r="24" spans="1:10" ht="12.75">
      <c r="A24" s="92"/>
      <c r="B24" s="538"/>
      <c r="C24" s="538"/>
      <c r="D24" s="539"/>
      <c r="E24" s="99"/>
      <c r="F24" s="571"/>
      <c r="G24" s="572"/>
      <c r="H24" s="590"/>
      <c r="I24" s="591"/>
      <c r="J24" s="24"/>
    </row>
    <row r="25" spans="1:10" ht="12.75">
      <c r="A25" s="92"/>
      <c r="B25" s="97" t="s">
        <v>132</v>
      </c>
      <c r="C25" s="98" t="s">
        <v>257</v>
      </c>
      <c r="D25" s="98"/>
      <c r="E25" s="99">
        <v>761</v>
      </c>
      <c r="F25" s="558">
        <v>165254.28</v>
      </c>
      <c r="G25" s="559"/>
      <c r="H25" s="579">
        <v>118082.02</v>
      </c>
      <c r="I25" s="580"/>
      <c r="J25" s="23"/>
    </row>
    <row r="26" spans="1:10" ht="12.75">
      <c r="A26" s="92"/>
      <c r="B26" s="97" t="s">
        <v>134</v>
      </c>
      <c r="C26" s="98" t="s">
        <v>258</v>
      </c>
      <c r="D26" s="98"/>
      <c r="E26" s="99">
        <v>764</v>
      </c>
      <c r="F26" s="558">
        <v>0</v>
      </c>
      <c r="G26" s="559"/>
      <c r="H26" s="579">
        <v>0</v>
      </c>
      <c r="I26" s="580"/>
      <c r="J26" s="23"/>
    </row>
    <row r="27" spans="1:10" ht="12.75">
      <c r="A27" s="92"/>
      <c r="B27" s="97" t="s">
        <v>136</v>
      </c>
      <c r="C27" s="98" t="s">
        <v>259</v>
      </c>
      <c r="D27" s="98"/>
      <c r="E27" s="99">
        <v>765</v>
      </c>
      <c r="F27" s="558">
        <v>766872.88</v>
      </c>
      <c r="G27" s="559"/>
      <c r="H27" s="579">
        <v>716940.68</v>
      </c>
      <c r="I27" s="580"/>
      <c r="J27" s="23"/>
    </row>
    <row r="28" spans="1:10" ht="23.25" customHeight="1">
      <c r="A28" s="92"/>
      <c r="B28" s="192" t="s">
        <v>147</v>
      </c>
      <c r="C28" s="540" t="s">
        <v>293</v>
      </c>
      <c r="D28" s="541"/>
      <c r="E28" s="99">
        <v>767</v>
      </c>
      <c r="F28" s="558">
        <v>615761.07</v>
      </c>
      <c r="G28" s="559"/>
      <c r="H28" s="579">
        <v>609714.47</v>
      </c>
      <c r="I28" s="580"/>
      <c r="J28" s="24"/>
    </row>
    <row r="29" spans="1:10" ht="12.75">
      <c r="A29" s="92"/>
      <c r="B29" s="97" t="s">
        <v>160</v>
      </c>
      <c r="C29" s="98" t="s">
        <v>260</v>
      </c>
      <c r="D29" s="98"/>
      <c r="E29" s="99">
        <v>769</v>
      </c>
      <c r="F29" s="558">
        <v>0</v>
      </c>
      <c r="G29" s="559"/>
      <c r="H29" s="579">
        <v>0</v>
      </c>
      <c r="I29" s="580"/>
      <c r="J29" s="23"/>
    </row>
    <row r="30" spans="1:10" ht="9.75" customHeight="1">
      <c r="A30" s="92"/>
      <c r="B30" s="93"/>
      <c r="C30" s="98"/>
      <c r="D30" s="98"/>
      <c r="E30" s="99"/>
      <c r="F30" s="558"/>
      <c r="G30" s="559"/>
      <c r="H30" s="579"/>
      <c r="I30" s="580"/>
      <c r="J30" s="24"/>
    </row>
    <row r="31" spans="1:10" ht="12.75">
      <c r="A31" s="94" t="s">
        <v>142</v>
      </c>
      <c r="B31" s="95" t="s">
        <v>261</v>
      </c>
      <c r="C31" s="93"/>
      <c r="D31" s="93"/>
      <c r="E31" s="99">
        <v>76</v>
      </c>
      <c r="F31" s="399">
        <f>SUM(F25:F29)</f>
        <v>1547888.23</v>
      </c>
      <c r="G31" s="417"/>
      <c r="H31" s="501">
        <f>SUM(H25:H29)</f>
        <v>1444737.17</v>
      </c>
      <c r="I31" s="400"/>
      <c r="J31" s="23"/>
    </row>
    <row r="32" spans="1:10" ht="9.75" customHeight="1">
      <c r="A32" s="94"/>
      <c r="B32" s="95"/>
      <c r="C32" s="93"/>
      <c r="D32" s="93"/>
      <c r="E32" s="99"/>
      <c r="F32" s="512"/>
      <c r="G32" s="568"/>
      <c r="H32" s="513"/>
      <c r="I32" s="531"/>
      <c r="J32" s="23"/>
    </row>
    <row r="33" spans="1:10" ht="12.75">
      <c r="A33" s="94" t="s">
        <v>149</v>
      </c>
      <c r="B33" s="95" t="s">
        <v>262</v>
      </c>
      <c r="C33" s="98"/>
      <c r="D33" s="98"/>
      <c r="E33" s="99" t="s">
        <v>263</v>
      </c>
      <c r="F33" s="399">
        <f>F19+F31</f>
        <v>9077286.13</v>
      </c>
      <c r="G33" s="417"/>
      <c r="H33" s="501">
        <f>H19+H31</f>
        <v>9034141.64</v>
      </c>
      <c r="I33" s="400"/>
      <c r="J33" s="23"/>
    </row>
    <row r="34" spans="1:10" ht="9.75" customHeight="1">
      <c r="A34" s="94"/>
      <c r="B34" s="95"/>
      <c r="C34" s="98"/>
      <c r="D34" s="98"/>
      <c r="E34" s="99"/>
      <c r="F34" s="512"/>
      <c r="G34" s="568"/>
      <c r="H34" s="513"/>
      <c r="I34" s="531"/>
      <c r="J34" s="23"/>
    </row>
    <row r="35" spans="1:10" ht="12.75">
      <c r="A35" s="94" t="s">
        <v>153</v>
      </c>
      <c r="B35" s="95" t="s">
        <v>264</v>
      </c>
      <c r="C35" s="98"/>
      <c r="D35" s="98"/>
      <c r="E35" s="99" t="s">
        <v>187</v>
      </c>
      <c r="F35" s="566">
        <f>IF(Charges!F36&gt;Produits!F33,Charges!F36-Produits!F33,0)</f>
        <v>0</v>
      </c>
      <c r="G35" s="567"/>
      <c r="H35" s="566">
        <f>IF(Charges!H36&gt;Produits!H33,Charges!H36-Produits!H33,0)</f>
        <v>0</v>
      </c>
      <c r="I35" s="587"/>
      <c r="J35" s="23"/>
    </row>
    <row r="36" spans="1:10" ht="9.75" customHeight="1">
      <c r="A36" s="94"/>
      <c r="B36" s="95"/>
      <c r="C36" s="98"/>
      <c r="D36" s="98"/>
      <c r="E36" s="99"/>
      <c r="F36" s="573"/>
      <c r="G36" s="574"/>
      <c r="H36" s="592"/>
      <c r="I36" s="593"/>
      <c r="J36" s="23"/>
    </row>
    <row r="37" spans="1:10" ht="12.75">
      <c r="A37" s="94" t="s">
        <v>166</v>
      </c>
      <c r="B37" s="95" t="s">
        <v>265</v>
      </c>
      <c r="C37" s="98"/>
      <c r="D37" s="98"/>
      <c r="E37" s="99"/>
      <c r="F37" s="569"/>
      <c r="G37" s="570"/>
      <c r="H37" s="588"/>
      <c r="I37" s="589"/>
      <c r="J37" s="23"/>
    </row>
    <row r="38" spans="1:10" ht="12.75">
      <c r="A38" s="94"/>
      <c r="B38" s="97" t="s">
        <v>132</v>
      </c>
      <c r="C38" s="98" t="s">
        <v>266</v>
      </c>
      <c r="D38" s="98"/>
      <c r="E38" s="99">
        <v>771</v>
      </c>
      <c r="F38" s="558">
        <v>30340.51</v>
      </c>
      <c r="G38" s="559"/>
      <c r="H38" s="579">
        <v>22935.23</v>
      </c>
      <c r="I38" s="580"/>
      <c r="J38" s="23"/>
    </row>
    <row r="39" spans="1:10" ht="12.75">
      <c r="A39" s="94"/>
      <c r="B39" s="97" t="s">
        <v>134</v>
      </c>
      <c r="C39" s="98" t="s">
        <v>267</v>
      </c>
      <c r="D39" s="98"/>
      <c r="E39" s="99">
        <v>772</v>
      </c>
      <c r="F39" s="558">
        <v>206501.71</v>
      </c>
      <c r="G39" s="559"/>
      <c r="H39" s="579">
        <v>246837.21</v>
      </c>
      <c r="I39" s="580"/>
      <c r="J39" s="23"/>
    </row>
    <row r="40" spans="1:10" ht="12.75">
      <c r="A40" s="94"/>
      <c r="B40" s="97" t="s">
        <v>136</v>
      </c>
      <c r="C40" s="98" t="s">
        <v>268</v>
      </c>
      <c r="D40" s="98"/>
      <c r="E40" s="99">
        <v>773</v>
      </c>
      <c r="F40" s="558">
        <v>0</v>
      </c>
      <c r="G40" s="559"/>
      <c r="H40" s="579">
        <v>0</v>
      </c>
      <c r="I40" s="580"/>
      <c r="J40" s="23"/>
    </row>
    <row r="41" spans="1:10" ht="9" customHeight="1">
      <c r="A41" s="94"/>
      <c r="B41" s="98"/>
      <c r="C41" s="98"/>
      <c r="D41" s="98"/>
      <c r="E41" s="99"/>
      <c r="F41" s="558"/>
      <c r="G41" s="559"/>
      <c r="H41" s="579"/>
      <c r="I41" s="580"/>
      <c r="J41" s="23"/>
    </row>
    <row r="42" spans="1:10" ht="12.75">
      <c r="A42" s="94"/>
      <c r="B42" s="98"/>
      <c r="C42" s="95" t="s">
        <v>269</v>
      </c>
      <c r="D42" s="95"/>
      <c r="E42" s="99">
        <v>77</v>
      </c>
      <c r="F42" s="399">
        <f>SUM(F38:F40)</f>
        <v>236842.22</v>
      </c>
      <c r="G42" s="417"/>
      <c r="H42" s="501">
        <f>SUM(H38:H40)</f>
        <v>269772.44</v>
      </c>
      <c r="I42" s="400"/>
      <c r="J42" s="23"/>
    </row>
    <row r="43" spans="1:10" ht="9.75" customHeight="1">
      <c r="A43" s="94"/>
      <c r="B43" s="98"/>
      <c r="C43" s="95"/>
      <c r="D43" s="95"/>
      <c r="E43" s="99"/>
      <c r="F43" s="401"/>
      <c r="G43" s="420"/>
      <c r="H43" s="516"/>
      <c r="I43" s="402"/>
      <c r="J43" s="23"/>
    </row>
    <row r="44" spans="1:10" ht="12.75">
      <c r="A44" s="94" t="s">
        <v>177</v>
      </c>
      <c r="B44" s="95" t="s">
        <v>270</v>
      </c>
      <c r="C44" s="98"/>
      <c r="D44" s="98"/>
      <c r="E44" s="99"/>
      <c r="F44" s="569"/>
      <c r="G44" s="570"/>
      <c r="H44" s="588"/>
      <c r="I44" s="589"/>
      <c r="J44" s="23"/>
    </row>
    <row r="45" spans="1:10" ht="12.75">
      <c r="A45" s="94"/>
      <c r="B45" s="97" t="s">
        <v>132</v>
      </c>
      <c r="C45" s="98" t="s">
        <v>266</v>
      </c>
      <c r="D45" s="98"/>
      <c r="E45" s="99">
        <v>785</v>
      </c>
      <c r="F45" s="558">
        <v>0</v>
      </c>
      <c r="G45" s="559"/>
      <c r="H45" s="579">
        <v>0</v>
      </c>
      <c r="I45" s="580"/>
      <c r="J45" s="23"/>
    </row>
    <row r="46" spans="1:10" ht="12.75">
      <c r="A46" s="94"/>
      <c r="B46" s="97" t="s">
        <v>134</v>
      </c>
      <c r="C46" s="98" t="s">
        <v>267</v>
      </c>
      <c r="D46" s="98"/>
      <c r="E46" s="99">
        <v>786</v>
      </c>
      <c r="F46" s="558">
        <v>733986.52</v>
      </c>
      <c r="G46" s="559"/>
      <c r="H46" s="579">
        <v>110192.5</v>
      </c>
      <c r="I46" s="580"/>
      <c r="J46" s="23"/>
    </row>
    <row r="47" spans="1:10" ht="9" customHeight="1">
      <c r="A47" s="94"/>
      <c r="B47" s="98"/>
      <c r="C47" s="98"/>
      <c r="D47" s="98"/>
      <c r="E47" s="99"/>
      <c r="F47" s="569"/>
      <c r="G47" s="570"/>
      <c r="H47" s="588"/>
      <c r="I47" s="589"/>
      <c r="J47" s="23"/>
    </row>
    <row r="48" spans="1:10" ht="12.75">
      <c r="A48" s="94"/>
      <c r="B48" s="98"/>
      <c r="C48" s="95" t="s">
        <v>271</v>
      </c>
      <c r="D48" s="95"/>
      <c r="E48" s="99">
        <v>78</v>
      </c>
      <c r="F48" s="566">
        <f>SUM(F45:F46)</f>
        <v>733986.52</v>
      </c>
      <c r="G48" s="567"/>
      <c r="H48" s="594">
        <f>SUM(H45:H46)</f>
        <v>110192.5</v>
      </c>
      <c r="I48" s="587"/>
      <c r="J48" s="23"/>
    </row>
    <row r="49" spans="1:10" ht="9.75" customHeight="1">
      <c r="A49" s="94"/>
      <c r="B49" s="98"/>
      <c r="C49" s="95"/>
      <c r="D49" s="95"/>
      <c r="E49" s="99"/>
      <c r="F49" s="573"/>
      <c r="G49" s="574"/>
      <c r="H49" s="592"/>
      <c r="I49" s="593"/>
      <c r="J49" s="23"/>
    </row>
    <row r="50" spans="1:10" ht="12.75">
      <c r="A50" s="94" t="s">
        <v>179</v>
      </c>
      <c r="B50" s="95" t="s">
        <v>272</v>
      </c>
      <c r="C50" s="98"/>
      <c r="D50" s="98"/>
      <c r="E50" s="99"/>
      <c r="F50" s="569"/>
      <c r="G50" s="570"/>
      <c r="H50" s="588"/>
      <c r="I50" s="589"/>
      <c r="J50" s="23"/>
    </row>
    <row r="51" spans="1:10" ht="12.75">
      <c r="A51" s="94"/>
      <c r="B51" s="95" t="s">
        <v>273</v>
      </c>
      <c r="C51" s="98"/>
      <c r="D51" s="98"/>
      <c r="E51" s="99" t="s">
        <v>274</v>
      </c>
      <c r="F51" s="399">
        <f>F42+F48</f>
        <v>970828.74</v>
      </c>
      <c r="G51" s="417"/>
      <c r="H51" s="501">
        <f>H42+H48</f>
        <v>379964.94</v>
      </c>
      <c r="I51" s="400"/>
      <c r="J51" s="23"/>
    </row>
    <row r="52" spans="1:10" ht="9.75" customHeight="1">
      <c r="A52" s="94"/>
      <c r="B52" s="95"/>
      <c r="C52" s="98"/>
      <c r="D52" s="98"/>
      <c r="E52" s="99"/>
      <c r="F52" s="512"/>
      <c r="G52" s="568"/>
      <c r="H52" s="513"/>
      <c r="I52" s="531"/>
      <c r="J52" s="23"/>
    </row>
    <row r="53" spans="1:10" ht="12.75">
      <c r="A53" s="94" t="s">
        <v>275</v>
      </c>
      <c r="B53" s="95" t="s">
        <v>276</v>
      </c>
      <c r="C53" s="98"/>
      <c r="D53" s="98"/>
      <c r="E53" s="99"/>
      <c r="F53" s="566">
        <f>IF(Charges!F52&gt;Produits!F51,Charges!F52-Produits!F51,0)</f>
        <v>0</v>
      </c>
      <c r="G53" s="567"/>
      <c r="H53" s="566">
        <f>IF(Charges!H52&gt;Produits!H51,Charges!H52-Produits!H51,0)</f>
        <v>0</v>
      </c>
      <c r="I53" s="587"/>
      <c r="J53" s="23"/>
    </row>
    <row r="54" spans="1:10" ht="9.75" customHeight="1">
      <c r="A54" s="94"/>
      <c r="B54" s="98"/>
      <c r="C54" s="98"/>
      <c r="D54" s="98"/>
      <c r="E54" s="99"/>
      <c r="F54" s="512"/>
      <c r="G54" s="568"/>
      <c r="H54" s="513"/>
      <c r="I54" s="531"/>
      <c r="J54" s="23"/>
    </row>
    <row r="55" spans="1:10" ht="12.75">
      <c r="A55" s="94" t="s">
        <v>277</v>
      </c>
      <c r="B55" s="95" t="s">
        <v>278</v>
      </c>
      <c r="C55" s="98"/>
      <c r="D55" s="98"/>
      <c r="E55" s="99"/>
      <c r="F55" s="399">
        <f>F33+F51</f>
        <v>10048114.870000001</v>
      </c>
      <c r="G55" s="417"/>
      <c r="H55" s="501">
        <f>H33+H51</f>
        <v>9414106.58</v>
      </c>
      <c r="I55" s="400"/>
      <c r="J55" s="23"/>
    </row>
    <row r="56" spans="1:10" ht="9.75" customHeight="1">
      <c r="A56" s="94"/>
      <c r="B56" s="98"/>
      <c r="C56" s="98"/>
      <c r="D56" s="98"/>
      <c r="E56" s="99"/>
      <c r="F56" s="512"/>
      <c r="G56" s="568"/>
      <c r="H56" s="513"/>
      <c r="I56" s="531"/>
      <c r="J56" s="23"/>
    </row>
    <row r="57" spans="1:10" ht="12.75">
      <c r="A57" s="94" t="s">
        <v>279</v>
      </c>
      <c r="B57" s="95" t="s">
        <v>280</v>
      </c>
      <c r="C57" s="98"/>
      <c r="D57" s="98"/>
      <c r="E57" s="99"/>
      <c r="F57" s="566">
        <f>IF(Charges!F56&gt;Produits!F55,Charges!F56-Produits!F55,0)</f>
        <v>0</v>
      </c>
      <c r="G57" s="567"/>
      <c r="H57" s="566">
        <f>IF(Charges!H56&gt;Produits!H55,Charges!H56-Produits!H55,0)</f>
        <v>0</v>
      </c>
      <c r="I57" s="587"/>
      <c r="J57" s="23"/>
    </row>
    <row r="58" spans="1:10" ht="9.75" customHeight="1">
      <c r="A58" s="94"/>
      <c r="B58" s="95"/>
      <c r="C58" s="98"/>
      <c r="D58" s="98"/>
      <c r="E58" s="99"/>
      <c r="F58" s="573"/>
      <c r="G58" s="574"/>
      <c r="H58" s="592"/>
      <c r="I58" s="593"/>
      <c r="J58" s="23"/>
    </row>
    <row r="59" spans="1:10" ht="12.75">
      <c r="A59" s="94" t="s">
        <v>281</v>
      </c>
      <c r="B59" s="95" t="s">
        <v>282</v>
      </c>
      <c r="C59" s="98"/>
      <c r="D59" s="98"/>
      <c r="E59" s="99"/>
      <c r="F59" s="571"/>
      <c r="G59" s="572"/>
      <c r="H59" s="590"/>
      <c r="I59" s="591"/>
      <c r="J59" s="23"/>
    </row>
    <row r="60" spans="1:10" ht="12.75">
      <c r="A60" s="94"/>
      <c r="B60" s="97" t="s">
        <v>132</v>
      </c>
      <c r="C60" s="98" t="s">
        <v>283</v>
      </c>
      <c r="D60" s="98"/>
      <c r="E60" s="99">
        <v>79201</v>
      </c>
      <c r="F60" s="558">
        <v>0</v>
      </c>
      <c r="G60" s="559"/>
      <c r="H60" s="579">
        <v>0</v>
      </c>
      <c r="I60" s="580"/>
      <c r="J60" s="23"/>
    </row>
    <row r="61" spans="1:10" ht="12.75">
      <c r="A61" s="94"/>
      <c r="B61" s="97" t="s">
        <v>134</v>
      </c>
      <c r="C61" s="98" t="s">
        <v>284</v>
      </c>
      <c r="D61" s="98"/>
      <c r="E61" s="99">
        <v>79202</v>
      </c>
      <c r="F61" s="558">
        <v>0</v>
      </c>
      <c r="G61" s="559"/>
      <c r="H61" s="579">
        <v>0</v>
      </c>
      <c r="I61" s="580"/>
      <c r="J61" s="23"/>
    </row>
    <row r="62" spans="1:10" ht="9.75" customHeight="1">
      <c r="A62" s="94"/>
      <c r="B62" s="97"/>
      <c r="C62" s="98"/>
      <c r="D62" s="98"/>
      <c r="E62" s="99"/>
      <c r="F62" s="569"/>
      <c r="G62" s="570"/>
      <c r="H62" s="588"/>
      <c r="I62" s="589"/>
      <c r="J62" s="23"/>
    </row>
    <row r="63" spans="1:10" ht="12.75">
      <c r="A63" s="94"/>
      <c r="B63" s="97"/>
      <c r="C63" s="95" t="s">
        <v>237</v>
      </c>
      <c r="D63" s="95"/>
      <c r="E63" s="99">
        <v>79</v>
      </c>
      <c r="F63" s="399">
        <f>SUM(F60:F61)</f>
        <v>0</v>
      </c>
      <c r="G63" s="417"/>
      <c r="H63" s="501">
        <f>SUM(H60:H61)</f>
        <v>0</v>
      </c>
      <c r="I63" s="400"/>
      <c r="J63" s="23"/>
    </row>
    <row r="64" spans="1:10" ht="9.75" customHeight="1">
      <c r="A64" s="94"/>
      <c r="B64" s="98"/>
      <c r="C64" s="98"/>
      <c r="D64" s="98"/>
      <c r="E64" s="99"/>
      <c r="F64" s="512"/>
      <c r="G64" s="568"/>
      <c r="H64" s="513"/>
      <c r="I64" s="531"/>
      <c r="J64" s="23"/>
    </row>
    <row r="65" spans="1:10" ht="13.5" thickBot="1">
      <c r="A65" s="94" t="s">
        <v>285</v>
      </c>
      <c r="B65" s="95" t="s">
        <v>286</v>
      </c>
      <c r="C65" s="98"/>
      <c r="D65" s="98"/>
      <c r="E65" s="102"/>
      <c r="F65" s="575">
        <f>F55+F63</f>
        <v>10048114.870000001</v>
      </c>
      <c r="G65" s="576"/>
      <c r="H65" s="595">
        <f>H55+H63</f>
        <v>9414106.58</v>
      </c>
      <c r="I65" s="596"/>
      <c r="J65" s="23"/>
    </row>
    <row r="66" spans="1:10" ht="12.75">
      <c r="A66" s="103"/>
      <c r="B66" s="104"/>
      <c r="C66" s="104"/>
      <c r="D66" s="104"/>
      <c r="E66" s="105"/>
      <c r="F66" s="106"/>
      <c r="G66" s="106"/>
      <c r="H66" s="106"/>
      <c r="I66" s="106"/>
      <c r="J66" s="23"/>
    </row>
    <row r="67" spans="1:10" ht="15">
      <c r="A67" s="25"/>
      <c r="B67" s="24"/>
      <c r="C67" s="24"/>
      <c r="D67" s="24"/>
      <c r="E67" s="26"/>
      <c r="F67" s="23"/>
      <c r="G67" s="23"/>
      <c r="H67" s="23"/>
      <c r="I67" s="23"/>
      <c r="J67" s="23"/>
    </row>
    <row r="68" spans="1:10" ht="15">
      <c r="A68" s="25"/>
      <c r="B68" s="24"/>
      <c r="C68" s="24"/>
      <c r="D68" s="24"/>
      <c r="E68" s="26"/>
      <c r="F68" s="23"/>
      <c r="G68" s="23"/>
      <c r="H68" s="23"/>
      <c r="I68" s="23"/>
      <c r="J68" s="23"/>
    </row>
  </sheetData>
  <sheetProtection/>
  <mergeCells count="128">
    <mergeCell ref="H63:I63"/>
    <mergeCell ref="H64:I64"/>
    <mergeCell ref="H65:I65"/>
    <mergeCell ref="H57:I57"/>
    <mergeCell ref="H58:I58"/>
    <mergeCell ref="H59:I59"/>
    <mergeCell ref="H60:I60"/>
    <mergeCell ref="H61:I61"/>
    <mergeCell ref="H62:I62"/>
    <mergeCell ref="H51:I51"/>
    <mergeCell ref="H52:I52"/>
    <mergeCell ref="H53:I53"/>
    <mergeCell ref="H54:I54"/>
    <mergeCell ref="H55:I55"/>
    <mergeCell ref="H56:I56"/>
    <mergeCell ref="H45:I45"/>
    <mergeCell ref="H46:I46"/>
    <mergeCell ref="H47:I47"/>
    <mergeCell ref="H48:I48"/>
    <mergeCell ref="H49:I49"/>
    <mergeCell ref="H50:I50"/>
    <mergeCell ref="H39:I39"/>
    <mergeCell ref="H40:I40"/>
    <mergeCell ref="H41:I41"/>
    <mergeCell ref="H42:I42"/>
    <mergeCell ref="H43:I43"/>
    <mergeCell ref="H44:I44"/>
    <mergeCell ref="H33:I33"/>
    <mergeCell ref="H34:I34"/>
    <mergeCell ref="H35:I35"/>
    <mergeCell ref="H36:I36"/>
    <mergeCell ref="H37:I37"/>
    <mergeCell ref="H38:I38"/>
    <mergeCell ref="H27:I27"/>
    <mergeCell ref="H28:I28"/>
    <mergeCell ref="H29:I29"/>
    <mergeCell ref="H30:I30"/>
    <mergeCell ref="H31:I31"/>
    <mergeCell ref="H32:I32"/>
    <mergeCell ref="H21:I21"/>
    <mergeCell ref="H22:I22"/>
    <mergeCell ref="H23:I23"/>
    <mergeCell ref="H24:I24"/>
    <mergeCell ref="H25:I25"/>
    <mergeCell ref="H26:I26"/>
    <mergeCell ref="H15:I15"/>
    <mergeCell ref="H16:I16"/>
    <mergeCell ref="H17:I17"/>
    <mergeCell ref="H18:I18"/>
    <mergeCell ref="H19:I19"/>
    <mergeCell ref="H20:I20"/>
    <mergeCell ref="F63:G63"/>
    <mergeCell ref="F64:G64"/>
    <mergeCell ref="F65:G65"/>
    <mergeCell ref="H8:I8"/>
    <mergeCell ref="H9:I9"/>
    <mergeCell ref="H10:I10"/>
    <mergeCell ref="H11:I11"/>
    <mergeCell ref="H12:I12"/>
    <mergeCell ref="H13:I13"/>
    <mergeCell ref="H14:I14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45:G45"/>
    <mergeCell ref="F46:G46"/>
    <mergeCell ref="F47:G47"/>
    <mergeCell ref="F48:G48"/>
    <mergeCell ref="F49:G49"/>
    <mergeCell ref="F50:G50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15:G15"/>
    <mergeCell ref="F16:G16"/>
    <mergeCell ref="F17:G17"/>
    <mergeCell ref="F18:G18"/>
    <mergeCell ref="F19:G19"/>
    <mergeCell ref="F20:G20"/>
    <mergeCell ref="F9:G9"/>
    <mergeCell ref="F10:G10"/>
    <mergeCell ref="F11:G11"/>
    <mergeCell ref="F12:G12"/>
    <mergeCell ref="F13:G13"/>
    <mergeCell ref="F14:G14"/>
    <mergeCell ref="G2:H2"/>
    <mergeCell ref="G3:H3"/>
    <mergeCell ref="D1:F2"/>
    <mergeCell ref="F5:G7"/>
    <mergeCell ref="H5:I7"/>
    <mergeCell ref="F8:G8"/>
    <mergeCell ref="G1:H1"/>
    <mergeCell ref="B23:D24"/>
    <mergeCell ref="C28:D28"/>
    <mergeCell ref="A1:B2"/>
    <mergeCell ref="C1:C2"/>
    <mergeCell ref="A3:E3"/>
    <mergeCell ref="E5:E7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88" r:id="rId1"/>
  <headerFooter>
    <oddFooter>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7"/>
  <dimension ref="A1:S52"/>
  <sheetViews>
    <sheetView workbookViewId="0" topLeftCell="A1">
      <selection activeCell="A3" sqref="A3"/>
    </sheetView>
  </sheetViews>
  <sheetFormatPr defaultColWidth="11.421875" defaultRowHeight="12.75"/>
  <cols>
    <col min="1" max="19" width="5.28125" style="0" customWidth="1"/>
  </cols>
  <sheetData>
    <row r="1" spans="1:19" ht="12.75" customHeight="1">
      <c r="A1" s="302" t="str">
        <f>Coordonnées!A1</f>
        <v>Synthèse des Comptes</v>
      </c>
      <c r="B1" s="303"/>
      <c r="C1" s="303"/>
      <c r="D1" s="299" t="str">
        <f>Coordonnées!D1</f>
        <v>Administration communale de :</v>
      </c>
      <c r="E1" s="299"/>
      <c r="F1" s="299"/>
      <c r="G1" s="299"/>
      <c r="H1" s="299"/>
      <c r="I1" s="299"/>
      <c r="J1" s="297" t="str">
        <f>Coordonnées!J1</f>
        <v>ANHEE</v>
      </c>
      <c r="K1" s="297"/>
      <c r="L1" s="297"/>
      <c r="M1" s="297"/>
      <c r="N1" s="297"/>
      <c r="O1" s="297"/>
      <c r="P1" s="274" t="str">
        <f>Coordonnées!P1</f>
        <v>Code INS</v>
      </c>
      <c r="Q1" s="275"/>
      <c r="R1" s="270">
        <f>Coordonnées!R1</f>
        <v>91005</v>
      </c>
      <c r="S1" s="271"/>
    </row>
    <row r="2" spans="1:19" ht="12.75">
      <c r="A2" s="304"/>
      <c r="B2" s="305"/>
      <c r="C2" s="305"/>
      <c r="D2" s="300"/>
      <c r="E2" s="300"/>
      <c r="F2" s="301"/>
      <c r="G2" s="301"/>
      <c r="H2" s="300"/>
      <c r="I2" s="300"/>
      <c r="J2" s="298"/>
      <c r="K2" s="298"/>
      <c r="L2" s="298"/>
      <c r="M2" s="298"/>
      <c r="N2" s="298"/>
      <c r="O2" s="298"/>
      <c r="P2" s="276" t="str">
        <f>Coordonnées!P2</f>
        <v>Exercice:</v>
      </c>
      <c r="Q2" s="277"/>
      <c r="R2" s="272">
        <f>Coordonnées!R2</f>
        <v>2017</v>
      </c>
      <c r="S2" s="273"/>
    </row>
    <row r="3" spans="1:19" ht="12.75">
      <c r="A3" s="209" t="str">
        <f>Coordonnées!A3</f>
        <v>Modèle officiel généré par l'application eComptes © SPW.INTERIEUR &amp;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94" t="str">
        <f>Coordonnées!P3</f>
        <v>Version:</v>
      </c>
      <c r="Q3" s="295"/>
      <c r="R3" s="278">
        <f>Coordonnées!R3</f>
        <v>1</v>
      </c>
      <c r="S3" s="279"/>
    </row>
    <row r="4" spans="1:19" ht="12.7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5.7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49"/>
      <c r="S5" s="49"/>
    </row>
    <row r="6" spans="1:19" ht="15.75" customHeight="1">
      <c r="A6" s="29" t="s">
        <v>294</v>
      </c>
      <c r="B6" s="28"/>
      <c r="C6" s="28"/>
      <c r="D6" s="28"/>
      <c r="E6" s="28"/>
      <c r="F6" s="70"/>
      <c r="G6" s="49"/>
      <c r="H6" s="49"/>
      <c r="I6" s="49"/>
      <c r="J6" s="49"/>
      <c r="K6" s="49"/>
      <c r="L6" s="49"/>
      <c r="M6" s="70"/>
      <c r="N6" s="70"/>
      <c r="O6" s="70"/>
      <c r="P6" s="70"/>
      <c r="Q6" s="49"/>
      <c r="R6" s="49"/>
      <c r="S6" s="49"/>
    </row>
    <row r="7" spans="1:19" ht="16.5" customHeight="1">
      <c r="A7" s="107"/>
      <c r="B7" s="170"/>
      <c r="C7" s="170"/>
      <c r="D7" s="170"/>
      <c r="E7" s="170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171"/>
      <c r="S7" s="171"/>
    </row>
    <row r="8" spans="1:19" ht="16.5" customHeight="1">
      <c r="A8" s="77"/>
      <c r="B8" s="597"/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598"/>
      <c r="R8" s="599"/>
      <c r="S8" s="173"/>
    </row>
    <row r="9" spans="1:19" ht="16.5" customHeight="1">
      <c r="A9" s="77"/>
      <c r="B9" s="600"/>
      <c r="C9" s="601"/>
      <c r="D9" s="601"/>
      <c r="E9" s="601"/>
      <c r="F9" s="601"/>
      <c r="G9" s="601"/>
      <c r="H9" s="601"/>
      <c r="I9" s="601"/>
      <c r="J9" s="601"/>
      <c r="K9" s="601"/>
      <c r="L9" s="601"/>
      <c r="M9" s="601"/>
      <c r="N9" s="601"/>
      <c r="O9" s="601"/>
      <c r="P9" s="601"/>
      <c r="Q9" s="601"/>
      <c r="R9" s="602"/>
      <c r="S9" s="77"/>
    </row>
    <row r="10" spans="1:19" ht="16.5" customHeight="1">
      <c r="A10" s="77"/>
      <c r="B10" s="600"/>
      <c r="C10" s="601"/>
      <c r="D10" s="601"/>
      <c r="E10" s="601"/>
      <c r="F10" s="601"/>
      <c r="G10" s="601"/>
      <c r="H10" s="601"/>
      <c r="I10" s="601"/>
      <c r="J10" s="601"/>
      <c r="K10" s="601"/>
      <c r="L10" s="601"/>
      <c r="M10" s="601"/>
      <c r="N10" s="601"/>
      <c r="O10" s="601"/>
      <c r="P10" s="601"/>
      <c r="Q10" s="601"/>
      <c r="R10" s="602"/>
      <c r="S10" s="77"/>
    </row>
    <row r="11" spans="1:19" ht="16.5" customHeight="1">
      <c r="A11" s="77"/>
      <c r="B11" s="600"/>
      <c r="C11" s="601"/>
      <c r="D11" s="601"/>
      <c r="E11" s="601"/>
      <c r="F11" s="601"/>
      <c r="G11" s="601"/>
      <c r="H11" s="601"/>
      <c r="I11" s="601"/>
      <c r="J11" s="601"/>
      <c r="K11" s="601"/>
      <c r="L11" s="601"/>
      <c r="M11" s="601"/>
      <c r="N11" s="601"/>
      <c r="O11" s="601"/>
      <c r="P11" s="601"/>
      <c r="Q11" s="601"/>
      <c r="R11" s="602"/>
      <c r="S11" s="81"/>
    </row>
    <row r="12" spans="1:19" ht="16.5" customHeight="1">
      <c r="A12" s="77"/>
      <c r="B12" s="600"/>
      <c r="C12" s="601"/>
      <c r="D12" s="601"/>
      <c r="E12" s="601"/>
      <c r="F12" s="601"/>
      <c r="G12" s="601"/>
      <c r="H12" s="601"/>
      <c r="I12" s="601"/>
      <c r="J12" s="601"/>
      <c r="K12" s="601"/>
      <c r="L12" s="601"/>
      <c r="M12" s="601"/>
      <c r="N12" s="601"/>
      <c r="O12" s="601"/>
      <c r="P12" s="601"/>
      <c r="Q12" s="601"/>
      <c r="R12" s="602"/>
      <c r="S12" s="82"/>
    </row>
    <row r="13" spans="1:19" ht="16.5" customHeight="1">
      <c r="A13" s="77"/>
      <c r="B13" s="600"/>
      <c r="C13" s="601"/>
      <c r="D13" s="601"/>
      <c r="E13" s="601"/>
      <c r="F13" s="601"/>
      <c r="G13" s="601"/>
      <c r="H13" s="601"/>
      <c r="I13" s="601"/>
      <c r="J13" s="601"/>
      <c r="K13" s="601"/>
      <c r="L13" s="601"/>
      <c r="M13" s="601"/>
      <c r="N13" s="601"/>
      <c r="O13" s="601"/>
      <c r="P13" s="601"/>
      <c r="Q13" s="601"/>
      <c r="R13" s="602"/>
      <c r="S13" s="82"/>
    </row>
    <row r="14" spans="1:19" ht="16.5" customHeight="1">
      <c r="A14" s="77"/>
      <c r="B14" s="600"/>
      <c r="C14" s="601"/>
      <c r="D14" s="601"/>
      <c r="E14" s="601"/>
      <c r="F14" s="601"/>
      <c r="G14" s="601"/>
      <c r="H14" s="601"/>
      <c r="I14" s="601"/>
      <c r="J14" s="601"/>
      <c r="K14" s="601"/>
      <c r="L14" s="601"/>
      <c r="M14" s="601"/>
      <c r="N14" s="601"/>
      <c r="O14" s="601"/>
      <c r="P14" s="601"/>
      <c r="Q14" s="601"/>
      <c r="R14" s="602"/>
      <c r="S14" s="82"/>
    </row>
    <row r="15" spans="1:19" ht="16.5" customHeight="1">
      <c r="A15" s="83"/>
      <c r="B15" s="603"/>
      <c r="C15" s="604"/>
      <c r="D15" s="604"/>
      <c r="E15" s="604"/>
      <c r="F15" s="604"/>
      <c r="G15" s="604"/>
      <c r="H15" s="604"/>
      <c r="I15" s="604"/>
      <c r="J15" s="604"/>
      <c r="K15" s="604"/>
      <c r="L15" s="604"/>
      <c r="M15" s="604"/>
      <c r="N15" s="604"/>
      <c r="O15" s="604"/>
      <c r="P15" s="604"/>
      <c r="Q15" s="604"/>
      <c r="R15" s="605"/>
      <c r="S15" s="82"/>
    </row>
    <row r="16" spans="1:19" ht="16.5" customHeight="1">
      <c r="A16" s="77"/>
      <c r="B16" s="600"/>
      <c r="C16" s="601"/>
      <c r="D16" s="601"/>
      <c r="E16" s="601"/>
      <c r="F16" s="601"/>
      <c r="G16" s="601"/>
      <c r="H16" s="601"/>
      <c r="I16" s="601"/>
      <c r="J16" s="601"/>
      <c r="K16" s="601"/>
      <c r="L16" s="601"/>
      <c r="M16" s="601"/>
      <c r="N16" s="601"/>
      <c r="O16" s="601"/>
      <c r="P16" s="601"/>
      <c r="Q16" s="601"/>
      <c r="R16" s="602"/>
      <c r="S16" s="82"/>
    </row>
    <row r="17" spans="1:19" ht="16.5" customHeight="1">
      <c r="A17" s="77"/>
      <c r="B17" s="600"/>
      <c r="C17" s="601"/>
      <c r="D17" s="601"/>
      <c r="E17" s="601"/>
      <c r="F17" s="601"/>
      <c r="G17" s="601"/>
      <c r="H17" s="601"/>
      <c r="I17" s="601"/>
      <c r="J17" s="601"/>
      <c r="K17" s="601"/>
      <c r="L17" s="601"/>
      <c r="M17" s="601"/>
      <c r="N17" s="601"/>
      <c r="O17" s="601"/>
      <c r="P17" s="601"/>
      <c r="Q17" s="601"/>
      <c r="R17" s="602"/>
      <c r="S17" s="82"/>
    </row>
    <row r="18" spans="1:19" ht="16.5" customHeight="1">
      <c r="A18" s="77"/>
      <c r="B18" s="600"/>
      <c r="C18" s="601"/>
      <c r="D18" s="601"/>
      <c r="E18" s="601"/>
      <c r="F18" s="601"/>
      <c r="G18" s="601"/>
      <c r="H18" s="601"/>
      <c r="I18" s="601"/>
      <c r="J18" s="601"/>
      <c r="K18" s="601"/>
      <c r="L18" s="601"/>
      <c r="M18" s="601"/>
      <c r="N18" s="601"/>
      <c r="O18" s="601"/>
      <c r="P18" s="601"/>
      <c r="Q18" s="601"/>
      <c r="R18" s="602"/>
      <c r="S18" s="81"/>
    </row>
    <row r="19" spans="1:19" s="80" customFormat="1" ht="16.5" customHeight="1">
      <c r="A19" s="83"/>
      <c r="B19" s="603"/>
      <c r="C19" s="604"/>
      <c r="D19" s="604"/>
      <c r="E19" s="604"/>
      <c r="F19" s="604"/>
      <c r="G19" s="604"/>
      <c r="H19" s="604"/>
      <c r="I19" s="604"/>
      <c r="J19" s="604"/>
      <c r="K19" s="604"/>
      <c r="L19" s="604"/>
      <c r="M19" s="604"/>
      <c r="N19" s="604"/>
      <c r="O19" s="604"/>
      <c r="P19" s="604"/>
      <c r="Q19" s="604"/>
      <c r="R19" s="605"/>
      <c r="S19" s="84"/>
    </row>
    <row r="20" spans="1:19" s="80" customFormat="1" ht="16.5" customHeight="1">
      <c r="A20" s="83"/>
      <c r="B20" s="603"/>
      <c r="C20" s="604"/>
      <c r="D20" s="604"/>
      <c r="E20" s="604"/>
      <c r="F20" s="604"/>
      <c r="G20" s="604"/>
      <c r="H20" s="604"/>
      <c r="I20" s="604"/>
      <c r="J20" s="604"/>
      <c r="K20" s="604"/>
      <c r="L20" s="604"/>
      <c r="M20" s="604"/>
      <c r="N20" s="604"/>
      <c r="O20" s="604"/>
      <c r="P20" s="604"/>
      <c r="Q20" s="604"/>
      <c r="R20" s="605"/>
      <c r="S20" s="84"/>
    </row>
    <row r="21" spans="1:19" ht="16.5" customHeight="1">
      <c r="A21" s="77"/>
      <c r="B21" s="600"/>
      <c r="C21" s="601"/>
      <c r="D21" s="601"/>
      <c r="E21" s="601"/>
      <c r="F21" s="601"/>
      <c r="G21" s="601"/>
      <c r="H21" s="601"/>
      <c r="I21" s="601"/>
      <c r="J21" s="601"/>
      <c r="K21" s="601"/>
      <c r="L21" s="601"/>
      <c r="M21" s="601"/>
      <c r="N21" s="601"/>
      <c r="O21" s="601"/>
      <c r="P21" s="601"/>
      <c r="Q21" s="601"/>
      <c r="R21" s="602"/>
      <c r="S21" s="82"/>
    </row>
    <row r="22" spans="1:19" ht="16.5" customHeight="1">
      <c r="A22" s="77"/>
      <c r="B22" s="600"/>
      <c r="C22" s="601"/>
      <c r="D22" s="601"/>
      <c r="E22" s="601"/>
      <c r="F22" s="601"/>
      <c r="G22" s="601"/>
      <c r="H22" s="601"/>
      <c r="I22" s="601"/>
      <c r="J22" s="601"/>
      <c r="K22" s="601"/>
      <c r="L22" s="601"/>
      <c r="M22" s="601"/>
      <c r="N22" s="601"/>
      <c r="O22" s="601"/>
      <c r="P22" s="601"/>
      <c r="Q22" s="601"/>
      <c r="R22" s="602"/>
      <c r="S22" s="82"/>
    </row>
    <row r="23" spans="1:19" ht="16.5" customHeight="1">
      <c r="A23" s="77"/>
      <c r="B23" s="600"/>
      <c r="C23" s="601"/>
      <c r="D23" s="601"/>
      <c r="E23" s="601"/>
      <c r="F23" s="601"/>
      <c r="G23" s="601"/>
      <c r="H23" s="601"/>
      <c r="I23" s="601"/>
      <c r="J23" s="601"/>
      <c r="K23" s="601"/>
      <c r="L23" s="601"/>
      <c r="M23" s="601"/>
      <c r="N23" s="601"/>
      <c r="O23" s="601"/>
      <c r="P23" s="601"/>
      <c r="Q23" s="601"/>
      <c r="R23" s="602"/>
      <c r="S23" s="82"/>
    </row>
    <row r="24" spans="1:19" ht="16.5" customHeight="1">
      <c r="A24" s="77"/>
      <c r="B24" s="600"/>
      <c r="C24" s="601"/>
      <c r="D24" s="601"/>
      <c r="E24" s="601"/>
      <c r="F24" s="601"/>
      <c r="G24" s="601"/>
      <c r="H24" s="601"/>
      <c r="I24" s="601"/>
      <c r="J24" s="601"/>
      <c r="K24" s="601"/>
      <c r="L24" s="601"/>
      <c r="M24" s="601"/>
      <c r="N24" s="601"/>
      <c r="O24" s="601"/>
      <c r="P24" s="601"/>
      <c r="Q24" s="601"/>
      <c r="R24" s="602"/>
      <c r="S24" s="82"/>
    </row>
    <row r="25" spans="1:19" ht="16.5" customHeight="1">
      <c r="A25" s="77"/>
      <c r="B25" s="600"/>
      <c r="C25" s="601"/>
      <c r="D25" s="601"/>
      <c r="E25" s="601"/>
      <c r="F25" s="601"/>
      <c r="G25" s="601"/>
      <c r="H25" s="601"/>
      <c r="I25" s="601"/>
      <c r="J25" s="601"/>
      <c r="K25" s="601"/>
      <c r="L25" s="601"/>
      <c r="M25" s="601"/>
      <c r="N25" s="601"/>
      <c r="O25" s="601"/>
      <c r="P25" s="601"/>
      <c r="Q25" s="601"/>
      <c r="R25" s="602"/>
      <c r="S25" s="82"/>
    </row>
    <row r="26" spans="1:19" ht="16.5" customHeight="1">
      <c r="A26" s="77"/>
      <c r="B26" s="600"/>
      <c r="C26" s="601"/>
      <c r="D26" s="601"/>
      <c r="E26" s="601"/>
      <c r="F26" s="601"/>
      <c r="G26" s="601"/>
      <c r="H26" s="601"/>
      <c r="I26" s="601"/>
      <c r="J26" s="601"/>
      <c r="K26" s="601"/>
      <c r="L26" s="601"/>
      <c r="M26" s="601"/>
      <c r="N26" s="601"/>
      <c r="O26" s="601"/>
      <c r="P26" s="601"/>
      <c r="Q26" s="601"/>
      <c r="R26" s="602"/>
      <c r="S26" s="82"/>
    </row>
    <row r="27" spans="1:19" ht="16.5" customHeight="1">
      <c r="A27" s="85"/>
      <c r="B27" s="606"/>
      <c r="C27" s="607"/>
      <c r="D27" s="607"/>
      <c r="E27" s="607"/>
      <c r="F27" s="607"/>
      <c r="G27" s="607"/>
      <c r="H27" s="607"/>
      <c r="I27" s="607"/>
      <c r="J27" s="607"/>
      <c r="K27" s="607"/>
      <c r="L27" s="607"/>
      <c r="M27" s="607"/>
      <c r="N27" s="607"/>
      <c r="O27" s="607"/>
      <c r="P27" s="607"/>
      <c r="Q27" s="607"/>
      <c r="R27" s="608"/>
      <c r="S27" s="174"/>
    </row>
    <row r="28" spans="1:19" ht="16.5" customHeight="1">
      <c r="A28" s="77"/>
      <c r="B28" s="600"/>
      <c r="C28" s="601"/>
      <c r="D28" s="601"/>
      <c r="E28" s="601"/>
      <c r="F28" s="601"/>
      <c r="G28" s="601"/>
      <c r="H28" s="601"/>
      <c r="I28" s="601"/>
      <c r="J28" s="601"/>
      <c r="K28" s="601"/>
      <c r="L28" s="601"/>
      <c r="M28" s="601"/>
      <c r="N28" s="601"/>
      <c r="O28" s="601"/>
      <c r="P28" s="601"/>
      <c r="Q28" s="601"/>
      <c r="R28" s="602"/>
      <c r="S28" s="82"/>
    </row>
    <row r="29" spans="1:19" ht="16.5" customHeight="1">
      <c r="A29" s="77"/>
      <c r="B29" s="600"/>
      <c r="C29" s="601"/>
      <c r="D29" s="601"/>
      <c r="E29" s="601"/>
      <c r="F29" s="601"/>
      <c r="G29" s="601"/>
      <c r="H29" s="601"/>
      <c r="I29" s="601"/>
      <c r="J29" s="601"/>
      <c r="K29" s="601"/>
      <c r="L29" s="601"/>
      <c r="M29" s="601"/>
      <c r="N29" s="601"/>
      <c r="O29" s="601"/>
      <c r="P29" s="601"/>
      <c r="Q29" s="601"/>
      <c r="R29" s="602"/>
      <c r="S29" s="82"/>
    </row>
    <row r="30" spans="1:19" s="80" customFormat="1" ht="16.5" customHeight="1">
      <c r="A30" s="83"/>
      <c r="B30" s="603"/>
      <c r="C30" s="604"/>
      <c r="D30" s="604"/>
      <c r="E30" s="604"/>
      <c r="F30" s="604"/>
      <c r="G30" s="604"/>
      <c r="H30" s="604"/>
      <c r="I30" s="604"/>
      <c r="J30" s="604"/>
      <c r="K30" s="604"/>
      <c r="L30" s="604"/>
      <c r="M30" s="604"/>
      <c r="N30" s="604"/>
      <c r="O30" s="604"/>
      <c r="P30" s="604"/>
      <c r="Q30" s="604"/>
      <c r="R30" s="605"/>
      <c r="S30" s="84"/>
    </row>
    <row r="31" spans="1:19" ht="16.5" customHeight="1">
      <c r="A31" s="77"/>
      <c r="B31" s="600"/>
      <c r="C31" s="601"/>
      <c r="D31" s="601"/>
      <c r="E31" s="601"/>
      <c r="F31" s="601"/>
      <c r="G31" s="601"/>
      <c r="H31" s="601"/>
      <c r="I31" s="601"/>
      <c r="J31" s="601"/>
      <c r="K31" s="601"/>
      <c r="L31" s="601"/>
      <c r="M31" s="601"/>
      <c r="N31" s="601"/>
      <c r="O31" s="601"/>
      <c r="P31" s="601"/>
      <c r="Q31" s="601"/>
      <c r="R31" s="602"/>
      <c r="S31" s="82"/>
    </row>
    <row r="32" spans="1:19" ht="16.5" customHeight="1">
      <c r="A32" s="85"/>
      <c r="B32" s="606"/>
      <c r="C32" s="607"/>
      <c r="D32" s="607"/>
      <c r="E32" s="607"/>
      <c r="F32" s="607"/>
      <c r="G32" s="607"/>
      <c r="H32" s="607"/>
      <c r="I32" s="607"/>
      <c r="J32" s="607"/>
      <c r="K32" s="607"/>
      <c r="L32" s="607"/>
      <c r="M32" s="607"/>
      <c r="N32" s="607"/>
      <c r="O32" s="607"/>
      <c r="P32" s="607"/>
      <c r="Q32" s="607"/>
      <c r="R32" s="608"/>
      <c r="S32" s="174"/>
    </row>
    <row r="33" spans="1:19" ht="16.5" customHeight="1">
      <c r="A33" s="85"/>
      <c r="B33" s="606"/>
      <c r="C33" s="607"/>
      <c r="D33" s="607"/>
      <c r="E33" s="607"/>
      <c r="F33" s="607"/>
      <c r="G33" s="607"/>
      <c r="H33" s="607"/>
      <c r="I33" s="607"/>
      <c r="J33" s="607"/>
      <c r="K33" s="607"/>
      <c r="L33" s="607"/>
      <c r="M33" s="607"/>
      <c r="N33" s="607"/>
      <c r="O33" s="607"/>
      <c r="P33" s="607"/>
      <c r="Q33" s="607"/>
      <c r="R33" s="608"/>
      <c r="S33" s="174"/>
    </row>
    <row r="34" spans="1:19" s="80" customFormat="1" ht="16.5" customHeight="1">
      <c r="A34" s="83"/>
      <c r="B34" s="603"/>
      <c r="C34" s="604"/>
      <c r="D34" s="604"/>
      <c r="E34" s="604"/>
      <c r="F34" s="604"/>
      <c r="G34" s="604"/>
      <c r="H34" s="604"/>
      <c r="I34" s="604"/>
      <c r="J34" s="604"/>
      <c r="K34" s="604"/>
      <c r="L34" s="604"/>
      <c r="M34" s="604"/>
      <c r="N34" s="604"/>
      <c r="O34" s="604"/>
      <c r="P34" s="604"/>
      <c r="Q34" s="604"/>
      <c r="R34" s="605"/>
      <c r="S34" s="84"/>
    </row>
    <row r="35" spans="1:19" ht="16.5" customHeight="1">
      <c r="A35" s="77"/>
      <c r="B35" s="600"/>
      <c r="C35" s="601"/>
      <c r="D35" s="601"/>
      <c r="E35" s="601"/>
      <c r="F35" s="601"/>
      <c r="G35" s="601"/>
      <c r="H35" s="601"/>
      <c r="I35" s="601"/>
      <c r="J35" s="601"/>
      <c r="K35" s="601"/>
      <c r="L35" s="601"/>
      <c r="M35" s="601"/>
      <c r="N35" s="601"/>
      <c r="O35" s="601"/>
      <c r="P35" s="601"/>
      <c r="Q35" s="601"/>
      <c r="R35" s="602"/>
      <c r="S35" s="82"/>
    </row>
    <row r="36" spans="1:19" ht="16.5" customHeight="1">
      <c r="A36" s="86"/>
      <c r="B36" s="609"/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1"/>
      <c r="S36" s="174"/>
    </row>
    <row r="37" spans="1:19" s="80" customFormat="1" ht="16.5" customHeight="1">
      <c r="A37" s="83"/>
      <c r="B37" s="603"/>
      <c r="C37" s="604"/>
      <c r="D37" s="604"/>
      <c r="E37" s="604"/>
      <c r="F37" s="604"/>
      <c r="G37" s="604"/>
      <c r="H37" s="604"/>
      <c r="I37" s="604"/>
      <c r="J37" s="604"/>
      <c r="K37" s="604"/>
      <c r="L37" s="604"/>
      <c r="M37" s="604"/>
      <c r="N37" s="604"/>
      <c r="O37" s="604"/>
      <c r="P37" s="604"/>
      <c r="Q37" s="604"/>
      <c r="R37" s="605"/>
      <c r="S37" s="84"/>
    </row>
    <row r="38" spans="1:19" ht="16.5" customHeight="1">
      <c r="A38" s="77"/>
      <c r="B38" s="600"/>
      <c r="C38" s="601"/>
      <c r="D38" s="601"/>
      <c r="E38" s="601"/>
      <c r="F38" s="601"/>
      <c r="G38" s="601"/>
      <c r="H38" s="601"/>
      <c r="I38" s="601"/>
      <c r="J38" s="601"/>
      <c r="K38" s="601"/>
      <c r="L38" s="601"/>
      <c r="M38" s="601"/>
      <c r="N38" s="601"/>
      <c r="O38" s="601"/>
      <c r="P38" s="601"/>
      <c r="Q38" s="601"/>
      <c r="R38" s="602"/>
      <c r="S38" s="82"/>
    </row>
    <row r="39" spans="1:19" ht="16.5" customHeight="1">
      <c r="A39" s="77"/>
      <c r="B39" s="600"/>
      <c r="C39" s="601"/>
      <c r="D39" s="601"/>
      <c r="E39" s="601"/>
      <c r="F39" s="601"/>
      <c r="G39" s="601"/>
      <c r="H39" s="601"/>
      <c r="I39" s="601"/>
      <c r="J39" s="601"/>
      <c r="K39" s="601"/>
      <c r="L39" s="601"/>
      <c r="M39" s="601"/>
      <c r="N39" s="601"/>
      <c r="O39" s="601"/>
      <c r="P39" s="601"/>
      <c r="Q39" s="601"/>
      <c r="R39" s="602"/>
      <c r="S39" s="82"/>
    </row>
    <row r="40" spans="1:19" ht="16.5" customHeight="1">
      <c r="A40" s="77"/>
      <c r="B40" s="600"/>
      <c r="C40" s="601"/>
      <c r="D40" s="601"/>
      <c r="E40" s="601"/>
      <c r="F40" s="601"/>
      <c r="G40" s="601"/>
      <c r="H40" s="601"/>
      <c r="I40" s="601"/>
      <c r="J40" s="601"/>
      <c r="K40" s="601"/>
      <c r="L40" s="601"/>
      <c r="M40" s="601"/>
      <c r="N40" s="601"/>
      <c r="O40" s="601"/>
      <c r="P40" s="601"/>
      <c r="Q40" s="601"/>
      <c r="R40" s="602"/>
      <c r="S40" s="82"/>
    </row>
    <row r="41" spans="1:19" ht="16.5" customHeight="1">
      <c r="A41" s="77"/>
      <c r="B41" s="600"/>
      <c r="C41" s="601"/>
      <c r="D41" s="601"/>
      <c r="E41" s="601"/>
      <c r="F41" s="601"/>
      <c r="G41" s="601"/>
      <c r="H41" s="601"/>
      <c r="I41" s="601"/>
      <c r="J41" s="601"/>
      <c r="K41" s="601"/>
      <c r="L41" s="601"/>
      <c r="M41" s="601"/>
      <c r="N41" s="601"/>
      <c r="O41" s="601"/>
      <c r="P41" s="601"/>
      <c r="Q41" s="601"/>
      <c r="R41" s="602"/>
      <c r="S41" s="82"/>
    </row>
    <row r="42" spans="1:19" ht="16.5" customHeight="1">
      <c r="A42" s="77"/>
      <c r="B42" s="600"/>
      <c r="C42" s="601"/>
      <c r="D42" s="601"/>
      <c r="E42" s="601"/>
      <c r="F42" s="601"/>
      <c r="G42" s="601"/>
      <c r="H42" s="601"/>
      <c r="I42" s="601"/>
      <c r="J42" s="601"/>
      <c r="K42" s="601"/>
      <c r="L42" s="601"/>
      <c r="M42" s="601"/>
      <c r="N42" s="601"/>
      <c r="O42" s="601"/>
      <c r="P42" s="601"/>
      <c r="Q42" s="601"/>
      <c r="R42" s="602"/>
      <c r="S42" s="82"/>
    </row>
    <row r="43" spans="1:19" ht="16.5" customHeight="1">
      <c r="A43" s="77"/>
      <c r="B43" s="600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2"/>
      <c r="S43" s="82"/>
    </row>
    <row r="44" spans="1:19" ht="16.5" customHeight="1">
      <c r="A44" s="85"/>
      <c r="B44" s="606"/>
      <c r="C44" s="607"/>
      <c r="D44" s="607"/>
      <c r="E44" s="607"/>
      <c r="F44" s="607"/>
      <c r="G44" s="607"/>
      <c r="H44" s="607"/>
      <c r="I44" s="607"/>
      <c r="J44" s="607"/>
      <c r="K44" s="607"/>
      <c r="L44" s="607"/>
      <c r="M44" s="607"/>
      <c r="N44" s="607"/>
      <c r="O44" s="607"/>
      <c r="P44" s="607"/>
      <c r="Q44" s="607"/>
      <c r="R44" s="608"/>
      <c r="S44" s="174"/>
    </row>
    <row r="45" spans="1:19" ht="16.5" customHeight="1">
      <c r="A45" s="81"/>
      <c r="B45" s="618"/>
      <c r="C45" s="619"/>
      <c r="D45" s="619"/>
      <c r="E45" s="619"/>
      <c r="F45" s="619"/>
      <c r="G45" s="619"/>
      <c r="H45" s="619"/>
      <c r="I45" s="619"/>
      <c r="J45" s="619"/>
      <c r="K45" s="619"/>
      <c r="L45" s="619"/>
      <c r="M45" s="619"/>
      <c r="N45" s="619"/>
      <c r="O45" s="619"/>
      <c r="P45" s="619"/>
      <c r="Q45" s="619"/>
      <c r="R45" s="620"/>
      <c r="S45" s="82"/>
    </row>
    <row r="46" spans="1:19" ht="16.5" customHeight="1">
      <c r="A46" s="77"/>
      <c r="B46" s="600"/>
      <c r="C46" s="601"/>
      <c r="D46" s="601"/>
      <c r="E46" s="601"/>
      <c r="F46" s="601"/>
      <c r="G46" s="601"/>
      <c r="H46" s="601"/>
      <c r="I46" s="601"/>
      <c r="J46" s="601"/>
      <c r="K46" s="601"/>
      <c r="L46" s="601"/>
      <c r="M46" s="601"/>
      <c r="N46" s="601"/>
      <c r="O46" s="601"/>
      <c r="P46" s="601"/>
      <c r="Q46" s="601"/>
      <c r="R46" s="602"/>
      <c r="S46" s="82"/>
    </row>
    <row r="47" spans="1:19" ht="16.5" customHeight="1">
      <c r="A47" s="77"/>
      <c r="B47" s="600"/>
      <c r="C47" s="601"/>
      <c r="D47" s="601"/>
      <c r="E47" s="601"/>
      <c r="F47" s="601"/>
      <c r="G47" s="601"/>
      <c r="H47" s="601"/>
      <c r="I47" s="601"/>
      <c r="J47" s="601"/>
      <c r="K47" s="601"/>
      <c r="L47" s="601"/>
      <c r="M47" s="601"/>
      <c r="N47" s="601"/>
      <c r="O47" s="601"/>
      <c r="P47" s="601"/>
      <c r="Q47" s="601"/>
      <c r="R47" s="602"/>
      <c r="S47" s="77"/>
    </row>
    <row r="48" spans="1:19" ht="16.5" customHeight="1">
      <c r="A48" s="77"/>
      <c r="B48" s="600"/>
      <c r="C48" s="601"/>
      <c r="D48" s="601"/>
      <c r="E48" s="601"/>
      <c r="F48" s="601"/>
      <c r="G48" s="601"/>
      <c r="H48" s="601"/>
      <c r="I48" s="601"/>
      <c r="J48" s="601"/>
      <c r="K48" s="601"/>
      <c r="L48" s="601"/>
      <c r="M48" s="601"/>
      <c r="N48" s="601"/>
      <c r="O48" s="601"/>
      <c r="P48" s="601"/>
      <c r="Q48" s="601"/>
      <c r="R48" s="602"/>
      <c r="S48" s="82"/>
    </row>
    <row r="49" spans="1:19" ht="16.5" customHeight="1">
      <c r="A49" s="107"/>
      <c r="B49" s="612"/>
      <c r="C49" s="613"/>
      <c r="D49" s="613"/>
      <c r="E49" s="613"/>
      <c r="F49" s="613"/>
      <c r="G49" s="613"/>
      <c r="H49" s="613"/>
      <c r="I49" s="613"/>
      <c r="J49" s="613"/>
      <c r="K49" s="613"/>
      <c r="L49" s="613"/>
      <c r="M49" s="613"/>
      <c r="N49" s="613"/>
      <c r="O49" s="613"/>
      <c r="P49" s="613"/>
      <c r="Q49" s="613"/>
      <c r="R49" s="614"/>
      <c r="S49" s="107"/>
    </row>
    <row r="50" spans="1:19" ht="16.5" customHeight="1">
      <c r="A50" s="107"/>
      <c r="B50" s="612"/>
      <c r="C50" s="613"/>
      <c r="D50" s="613"/>
      <c r="E50" s="613"/>
      <c r="F50" s="613"/>
      <c r="G50" s="613"/>
      <c r="H50" s="613"/>
      <c r="I50" s="613"/>
      <c r="J50" s="613"/>
      <c r="K50" s="613"/>
      <c r="L50" s="613"/>
      <c r="M50" s="613"/>
      <c r="N50" s="613"/>
      <c r="O50" s="613"/>
      <c r="P50" s="613"/>
      <c r="Q50" s="613"/>
      <c r="R50" s="614"/>
      <c r="S50" s="107"/>
    </row>
    <row r="51" spans="1:19" ht="16.5" customHeight="1">
      <c r="A51" s="107"/>
      <c r="B51" s="615"/>
      <c r="C51" s="616"/>
      <c r="D51" s="616"/>
      <c r="E51" s="616"/>
      <c r="F51" s="616"/>
      <c r="G51" s="616"/>
      <c r="H51" s="616"/>
      <c r="I51" s="616"/>
      <c r="J51" s="616"/>
      <c r="K51" s="616"/>
      <c r="L51" s="616"/>
      <c r="M51" s="616"/>
      <c r="N51" s="616"/>
      <c r="O51" s="616"/>
      <c r="P51" s="616"/>
      <c r="Q51" s="616"/>
      <c r="R51" s="617"/>
      <c r="S51" s="107"/>
    </row>
    <row r="52" spans="1:19" ht="16.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</row>
  </sheetData>
  <sheetProtection/>
  <mergeCells count="53">
    <mergeCell ref="B50:R50"/>
    <mergeCell ref="B51:R51"/>
    <mergeCell ref="B44:R44"/>
    <mergeCell ref="B45:R45"/>
    <mergeCell ref="B46:R46"/>
    <mergeCell ref="B47:R47"/>
    <mergeCell ref="B48:R48"/>
    <mergeCell ref="B49:R49"/>
    <mergeCell ref="B38:R38"/>
    <mergeCell ref="B39:R39"/>
    <mergeCell ref="B40:R40"/>
    <mergeCell ref="B41:R41"/>
    <mergeCell ref="B42:R42"/>
    <mergeCell ref="B43:R43"/>
    <mergeCell ref="B32:R32"/>
    <mergeCell ref="B33:R33"/>
    <mergeCell ref="B34:R34"/>
    <mergeCell ref="B35:R35"/>
    <mergeCell ref="B36:R36"/>
    <mergeCell ref="B37:R37"/>
    <mergeCell ref="B26:R26"/>
    <mergeCell ref="B27:R27"/>
    <mergeCell ref="B28:R28"/>
    <mergeCell ref="B29:R29"/>
    <mergeCell ref="B30:R30"/>
    <mergeCell ref="B31:R31"/>
    <mergeCell ref="B20:R20"/>
    <mergeCell ref="B21:R21"/>
    <mergeCell ref="B22:R22"/>
    <mergeCell ref="B23:R23"/>
    <mergeCell ref="B24:R24"/>
    <mergeCell ref="B25:R25"/>
    <mergeCell ref="B14:R14"/>
    <mergeCell ref="B15:R15"/>
    <mergeCell ref="B16:R16"/>
    <mergeCell ref="B17:R17"/>
    <mergeCell ref="B18:R18"/>
    <mergeCell ref="B19:R19"/>
    <mergeCell ref="B8:R8"/>
    <mergeCell ref="B9:R9"/>
    <mergeCell ref="B10:R10"/>
    <mergeCell ref="B11:R11"/>
    <mergeCell ref="B12:R12"/>
    <mergeCell ref="B13:R13"/>
    <mergeCell ref="P3:Q3"/>
    <mergeCell ref="R3:S3"/>
    <mergeCell ref="A1:C2"/>
    <mergeCell ref="D1:I2"/>
    <mergeCell ref="J1:O2"/>
    <mergeCell ref="P1:Q1"/>
    <mergeCell ref="R1:S1"/>
    <mergeCell ref="P2:Q2"/>
    <mergeCell ref="R2:S2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8"/>
  <dimension ref="A1:S52"/>
  <sheetViews>
    <sheetView workbookViewId="0" topLeftCell="A1">
      <selection activeCell="A4" sqref="A4"/>
    </sheetView>
  </sheetViews>
  <sheetFormatPr defaultColWidth="11.421875" defaultRowHeight="12.75"/>
  <cols>
    <col min="1" max="19" width="5.28125" style="0" customWidth="1"/>
  </cols>
  <sheetData>
    <row r="1" spans="1:19" ht="12.75" customHeight="1">
      <c r="A1" s="302" t="str">
        <f>Coordonnées!A1</f>
        <v>Synthèse des Comptes</v>
      </c>
      <c r="B1" s="303"/>
      <c r="C1" s="303"/>
      <c r="D1" s="299" t="str">
        <f>Coordonnées!D1</f>
        <v>Administration communale de :</v>
      </c>
      <c r="E1" s="299"/>
      <c r="F1" s="299"/>
      <c r="G1" s="299"/>
      <c r="H1" s="299"/>
      <c r="I1" s="299"/>
      <c r="J1" s="297" t="str">
        <f>Coordonnées!J1</f>
        <v>ANHEE</v>
      </c>
      <c r="K1" s="297"/>
      <c r="L1" s="297"/>
      <c r="M1" s="297"/>
      <c r="N1" s="297"/>
      <c r="O1" s="297"/>
      <c r="P1" s="274" t="str">
        <f>Coordonnées!P1</f>
        <v>Code INS</v>
      </c>
      <c r="Q1" s="275"/>
      <c r="R1" s="270">
        <f>Coordonnées!R1</f>
        <v>91005</v>
      </c>
      <c r="S1" s="271"/>
    </row>
    <row r="2" spans="1:19" ht="12.75">
      <c r="A2" s="304"/>
      <c r="B2" s="305"/>
      <c r="C2" s="305"/>
      <c r="D2" s="300"/>
      <c r="E2" s="300"/>
      <c r="F2" s="301"/>
      <c r="G2" s="301"/>
      <c r="H2" s="300"/>
      <c r="I2" s="300"/>
      <c r="J2" s="298"/>
      <c r="K2" s="298"/>
      <c r="L2" s="298"/>
      <c r="M2" s="298"/>
      <c r="N2" s="298"/>
      <c r="O2" s="298"/>
      <c r="P2" s="276" t="str">
        <f>Coordonnées!P2</f>
        <v>Exercice:</v>
      </c>
      <c r="Q2" s="277"/>
      <c r="R2" s="272">
        <f>Coordonnées!R2</f>
        <v>2017</v>
      </c>
      <c r="S2" s="273"/>
    </row>
    <row r="3" spans="1:19" ht="12.75">
      <c r="A3" s="209" t="str">
        <f>Coordonnées!A3</f>
        <v>Modèle officiel généré par l'application eComptes © SPW.INTERIEUR &amp;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94" t="str">
        <f>Coordonnées!P3</f>
        <v>Version:</v>
      </c>
      <c r="Q3" s="295"/>
      <c r="R3" s="278">
        <f>Coordonnées!R3</f>
        <v>1</v>
      </c>
      <c r="S3" s="279"/>
    </row>
    <row r="4" spans="1:19" ht="12.7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5.7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49"/>
      <c r="S5" s="49"/>
    </row>
    <row r="6" spans="1:19" ht="15.75" customHeight="1">
      <c r="A6" s="29" t="s">
        <v>295</v>
      </c>
      <c r="B6" s="206"/>
      <c r="C6" s="206"/>
      <c r="D6" s="206"/>
      <c r="E6" s="206"/>
      <c r="F6" s="52"/>
      <c r="G6" s="68"/>
      <c r="H6" s="68"/>
      <c r="I6" s="3"/>
      <c r="J6" s="3"/>
      <c r="K6" s="3"/>
      <c r="L6" s="3"/>
      <c r="M6" s="203"/>
      <c r="N6" s="203"/>
      <c r="O6" s="203"/>
      <c r="P6" s="203"/>
      <c r="Q6" s="3"/>
      <c r="R6" s="3"/>
      <c r="S6" s="3"/>
    </row>
    <row r="7" spans="1:19" ht="16.5" customHeight="1">
      <c r="A7" s="30"/>
      <c r="B7" s="206"/>
      <c r="C7" s="206"/>
      <c r="D7" s="206"/>
      <c r="E7" s="206"/>
      <c r="F7" s="52"/>
      <c r="G7" s="52"/>
      <c r="H7" s="52"/>
      <c r="I7" s="203"/>
      <c r="J7" s="203"/>
      <c r="K7" s="203"/>
      <c r="L7" s="203"/>
      <c r="M7" s="203"/>
      <c r="N7" s="203"/>
      <c r="O7" s="203"/>
      <c r="P7" s="203"/>
      <c r="Q7" s="203"/>
      <c r="R7" s="3"/>
      <c r="S7" s="3"/>
    </row>
    <row r="8" spans="1:19" ht="16.5" customHeight="1">
      <c r="A8" s="207" t="s">
        <v>308</v>
      </c>
      <c r="B8" s="30"/>
      <c r="C8" s="208"/>
      <c r="D8" s="208"/>
      <c r="E8" s="208"/>
      <c r="F8" s="207" t="s">
        <v>309</v>
      </c>
      <c r="G8" s="208"/>
      <c r="H8" s="208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5"/>
    </row>
    <row r="9" spans="1:19" ht="49.5" customHeight="1">
      <c r="A9" s="623" t="s">
        <v>310</v>
      </c>
      <c r="B9" s="623"/>
      <c r="C9" s="623"/>
      <c r="D9" s="623"/>
      <c r="E9" s="623"/>
      <c r="F9" s="621" t="s">
        <v>311</v>
      </c>
      <c r="G9" s="621"/>
      <c r="H9" s="621"/>
      <c r="I9" s="621"/>
      <c r="J9" s="621"/>
      <c r="K9" s="621"/>
      <c r="L9" s="621"/>
      <c r="M9" s="621"/>
      <c r="N9" s="621"/>
      <c r="O9" s="621"/>
      <c r="P9" s="621"/>
      <c r="Q9" s="621"/>
      <c r="R9" s="621"/>
      <c r="S9" s="621"/>
    </row>
    <row r="10" spans="1:19" ht="49.5" customHeight="1">
      <c r="A10" s="623" t="s">
        <v>30</v>
      </c>
      <c r="B10" s="623"/>
      <c r="C10" s="623"/>
      <c r="D10" s="623"/>
      <c r="E10" s="623"/>
      <c r="F10" s="621" t="s">
        <v>312</v>
      </c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621"/>
      <c r="S10" s="621"/>
    </row>
    <row r="11" spans="1:19" ht="49.5" customHeight="1">
      <c r="A11" s="623" t="s">
        <v>313</v>
      </c>
      <c r="B11" s="623"/>
      <c r="C11" s="623"/>
      <c r="D11" s="623"/>
      <c r="E11" s="623"/>
      <c r="F11" s="621" t="s">
        <v>314</v>
      </c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</row>
    <row r="12" spans="1:19" ht="49.5" customHeight="1">
      <c r="A12" s="623" t="s">
        <v>315</v>
      </c>
      <c r="B12" s="623"/>
      <c r="C12" s="623"/>
      <c r="D12" s="623"/>
      <c r="E12" s="623"/>
      <c r="F12" s="621" t="s">
        <v>335</v>
      </c>
      <c r="G12" s="621"/>
      <c r="H12" s="621"/>
      <c r="I12" s="621"/>
      <c r="J12" s="621"/>
      <c r="K12" s="621"/>
      <c r="L12" s="621"/>
      <c r="M12" s="621"/>
      <c r="N12" s="621"/>
      <c r="O12" s="621"/>
      <c r="P12" s="621"/>
      <c r="Q12" s="621"/>
      <c r="R12" s="621"/>
      <c r="S12" s="621"/>
    </row>
    <row r="13" spans="1:19" ht="49.5" customHeight="1">
      <c r="A13" s="623" t="s">
        <v>316</v>
      </c>
      <c r="B13" s="623"/>
      <c r="C13" s="623"/>
      <c r="D13" s="623"/>
      <c r="E13" s="623"/>
      <c r="F13" s="621" t="s">
        <v>317</v>
      </c>
      <c r="G13" s="621"/>
      <c r="H13" s="621"/>
      <c r="I13" s="621"/>
      <c r="J13" s="621"/>
      <c r="K13" s="621"/>
      <c r="L13" s="621"/>
      <c r="M13" s="621"/>
      <c r="N13" s="621"/>
      <c r="O13" s="621"/>
      <c r="P13" s="621"/>
      <c r="Q13" s="621"/>
      <c r="R13" s="621"/>
      <c r="S13" s="621"/>
    </row>
    <row r="14" spans="1:19" ht="49.5" customHeight="1">
      <c r="A14" s="623" t="s">
        <v>318</v>
      </c>
      <c r="B14" s="623"/>
      <c r="C14" s="623"/>
      <c r="D14" s="623"/>
      <c r="E14" s="623"/>
      <c r="F14" s="621" t="s">
        <v>336</v>
      </c>
      <c r="G14" s="621"/>
      <c r="H14" s="621"/>
      <c r="I14" s="621"/>
      <c r="J14" s="621"/>
      <c r="K14" s="621"/>
      <c r="L14" s="621"/>
      <c r="M14" s="621"/>
      <c r="N14" s="621"/>
      <c r="O14" s="621"/>
      <c r="P14" s="621"/>
      <c r="Q14" s="621"/>
      <c r="R14" s="621"/>
      <c r="S14" s="621"/>
    </row>
    <row r="15" spans="1:19" ht="51.75" customHeight="1">
      <c r="A15" s="623" t="s">
        <v>319</v>
      </c>
      <c r="B15" s="623"/>
      <c r="C15" s="623"/>
      <c r="D15" s="623"/>
      <c r="E15" s="623"/>
      <c r="F15" s="621" t="s">
        <v>320</v>
      </c>
      <c r="G15" s="621"/>
      <c r="H15" s="621"/>
      <c r="I15" s="621"/>
      <c r="J15" s="621"/>
      <c r="K15" s="621"/>
      <c r="L15" s="621"/>
      <c r="M15" s="621"/>
      <c r="N15" s="621"/>
      <c r="O15" s="621"/>
      <c r="P15" s="621"/>
      <c r="Q15" s="621"/>
      <c r="R15" s="621"/>
      <c r="S15" s="621"/>
    </row>
    <row r="16" spans="1:19" ht="49.5" customHeight="1">
      <c r="A16" s="622" t="s">
        <v>321</v>
      </c>
      <c r="B16" s="622"/>
      <c r="C16" s="622"/>
      <c r="D16" s="622"/>
      <c r="E16" s="622"/>
      <c r="F16" s="621" t="s">
        <v>322</v>
      </c>
      <c r="G16" s="621"/>
      <c r="H16" s="621"/>
      <c r="I16" s="621"/>
      <c r="J16" s="621"/>
      <c r="K16" s="621"/>
      <c r="L16" s="621"/>
      <c r="M16" s="621"/>
      <c r="N16" s="621"/>
      <c r="O16" s="621"/>
      <c r="P16" s="621"/>
      <c r="Q16" s="621"/>
      <c r="R16" s="621"/>
      <c r="S16" s="621"/>
    </row>
    <row r="17" spans="1:19" ht="49.5" customHeight="1">
      <c r="A17" s="623" t="s">
        <v>323</v>
      </c>
      <c r="B17" s="623"/>
      <c r="C17" s="623"/>
      <c r="D17" s="623"/>
      <c r="E17" s="623"/>
      <c r="F17" s="621" t="s">
        <v>337</v>
      </c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621"/>
      <c r="R17" s="621"/>
      <c r="S17" s="621"/>
    </row>
    <row r="18" spans="1:19" ht="49.5" customHeight="1">
      <c r="A18" s="623" t="s">
        <v>324</v>
      </c>
      <c r="B18" s="623"/>
      <c r="C18" s="623"/>
      <c r="D18" s="623"/>
      <c r="E18" s="623"/>
      <c r="F18" s="621" t="s">
        <v>325</v>
      </c>
      <c r="G18" s="621"/>
      <c r="H18" s="621"/>
      <c r="I18" s="621"/>
      <c r="J18" s="621"/>
      <c r="K18" s="621"/>
      <c r="L18" s="621"/>
      <c r="M18" s="621"/>
      <c r="N18" s="621"/>
      <c r="O18" s="621"/>
      <c r="P18" s="621"/>
      <c r="Q18" s="621"/>
      <c r="R18" s="621"/>
      <c r="S18" s="621"/>
    </row>
    <row r="19" spans="1:19" s="80" customFormat="1" ht="16.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4"/>
    </row>
    <row r="20" spans="1:19" s="80" customFormat="1" ht="16.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4"/>
    </row>
    <row r="21" spans="1:19" ht="16.5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82"/>
    </row>
    <row r="22" spans="1:19" ht="16.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82"/>
    </row>
    <row r="23" spans="1:19" ht="16.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82"/>
    </row>
    <row r="24" spans="1:19" ht="16.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82"/>
    </row>
    <row r="25" spans="1:19" ht="16.5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82"/>
    </row>
    <row r="26" spans="1:19" ht="16.5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82"/>
    </row>
    <row r="27" spans="1:19" ht="16.5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174"/>
    </row>
    <row r="28" spans="1:19" ht="16.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82"/>
    </row>
    <row r="29" spans="1:19" ht="16.5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82"/>
    </row>
    <row r="30" spans="1:19" s="80" customFormat="1" ht="16.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4"/>
    </row>
    <row r="31" spans="1:19" ht="16.5" customHeight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82"/>
    </row>
    <row r="32" spans="1:19" ht="16.5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174"/>
    </row>
    <row r="33" spans="1:19" ht="16.5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174"/>
    </row>
    <row r="34" spans="1:19" s="80" customFormat="1" ht="16.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4"/>
    </row>
    <row r="35" spans="1:19" ht="16.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82"/>
    </row>
    <row r="36" spans="1:19" ht="16.5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174"/>
    </row>
    <row r="37" spans="1:19" s="80" customFormat="1" ht="16.5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4"/>
    </row>
    <row r="38" spans="1:19" ht="16.5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82"/>
    </row>
    <row r="39" spans="1:19" ht="16.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82"/>
    </row>
    <row r="40" spans="1:19" ht="16.5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82"/>
    </row>
    <row r="41" spans="1:19" ht="16.5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82"/>
    </row>
    <row r="42" spans="1:19" ht="16.5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82"/>
    </row>
    <row r="43" spans="1:19" ht="16.5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82"/>
    </row>
    <row r="44" spans="1:19" ht="16.5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174"/>
    </row>
    <row r="45" spans="1:19" ht="16.5" customHeight="1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2"/>
    </row>
    <row r="46" spans="1:19" ht="16.5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82"/>
    </row>
    <row r="47" spans="1:19" ht="16.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</row>
    <row r="48" spans="1:19" ht="16.5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82"/>
    </row>
    <row r="49" spans="1:19" ht="16.5" customHeight="1">
      <c r="A49" s="107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07"/>
    </row>
    <row r="50" spans="1:19" ht="16.5" customHeight="1">
      <c r="A50" s="107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07"/>
    </row>
    <row r="51" spans="1:19" ht="16.5" customHeight="1">
      <c r="A51" s="107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07"/>
    </row>
    <row r="52" spans="1:19" ht="16.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</row>
  </sheetData>
  <sheetProtection/>
  <mergeCells count="29"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  <mergeCell ref="F15:S15"/>
    <mergeCell ref="F16:S16"/>
    <mergeCell ref="A16:E16"/>
    <mergeCell ref="A9:E9"/>
    <mergeCell ref="A10:E10"/>
    <mergeCell ref="A11:E11"/>
    <mergeCell ref="A12:E12"/>
    <mergeCell ref="A13:E13"/>
    <mergeCell ref="A14:E14"/>
    <mergeCell ref="A15:E15"/>
    <mergeCell ref="P3:Q3"/>
    <mergeCell ref="R3:S3"/>
    <mergeCell ref="A1:C2"/>
    <mergeCell ref="D1:I2"/>
    <mergeCell ref="J1:O2"/>
    <mergeCell ref="P1:Q1"/>
    <mergeCell ref="R1:S1"/>
    <mergeCell ref="P2:Q2"/>
    <mergeCell ref="R2:S2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V38"/>
  <sheetViews>
    <sheetView tabSelected="1" workbookViewId="0" topLeftCell="A1">
      <selection activeCell="H26" sqref="H26"/>
    </sheetView>
  </sheetViews>
  <sheetFormatPr defaultColWidth="11.421875" defaultRowHeight="12.75"/>
  <cols>
    <col min="1" max="13" width="5.28125" style="0" customWidth="1"/>
    <col min="14" max="14" width="7.7109375" style="0" customWidth="1"/>
    <col min="15" max="19" width="5.28125" style="0" customWidth="1"/>
  </cols>
  <sheetData>
    <row r="1" spans="1:19" ht="12.75">
      <c r="A1" s="302" t="s">
        <v>296</v>
      </c>
      <c r="B1" s="303"/>
      <c r="C1" s="303"/>
      <c r="D1" s="299" t="s">
        <v>287</v>
      </c>
      <c r="E1" s="299"/>
      <c r="F1" s="299"/>
      <c r="G1" s="299"/>
      <c r="H1" s="299"/>
      <c r="I1" s="299"/>
      <c r="J1" s="296" t="s">
        <v>342</v>
      </c>
      <c r="K1" s="297"/>
      <c r="L1" s="297"/>
      <c r="M1" s="297"/>
      <c r="N1" s="297"/>
      <c r="O1" s="297"/>
      <c r="P1" s="274" t="s">
        <v>12</v>
      </c>
      <c r="Q1" s="275"/>
      <c r="R1" s="270">
        <v>91005</v>
      </c>
      <c r="S1" s="271"/>
    </row>
    <row r="2" spans="1:19" ht="12.75">
      <c r="A2" s="304"/>
      <c r="B2" s="305"/>
      <c r="C2" s="305"/>
      <c r="D2" s="300"/>
      <c r="E2" s="300"/>
      <c r="F2" s="301"/>
      <c r="G2" s="301"/>
      <c r="H2" s="300"/>
      <c r="I2" s="300"/>
      <c r="J2" s="298"/>
      <c r="K2" s="298"/>
      <c r="L2" s="298"/>
      <c r="M2" s="298"/>
      <c r="N2" s="298"/>
      <c r="O2" s="298"/>
      <c r="P2" s="276" t="s">
        <v>1</v>
      </c>
      <c r="Q2" s="277"/>
      <c r="R2" s="272">
        <f>N27</f>
        <v>2017</v>
      </c>
      <c r="S2" s="273"/>
    </row>
    <row r="3" spans="1:19" ht="12.75">
      <c r="A3" s="209" t="s">
        <v>341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94" t="s">
        <v>33</v>
      </c>
      <c r="Q3" s="295"/>
      <c r="R3" s="278">
        <v>1</v>
      </c>
      <c r="S3" s="279"/>
    </row>
    <row r="4" spans="1:19" ht="13.5" customHeight="1" thickBot="1">
      <c r="A4" s="209"/>
      <c r="B4" s="31"/>
      <c r="C4" s="31"/>
      <c r="D4" s="31"/>
      <c r="E4" s="31"/>
      <c r="F4" s="60"/>
      <c r="G4" s="60"/>
      <c r="H4" s="59"/>
      <c r="I4" s="59"/>
      <c r="J4" s="60"/>
      <c r="K4" s="60"/>
      <c r="L4" s="60"/>
      <c r="M4" s="60"/>
      <c r="N4" s="59"/>
      <c r="O4" s="59"/>
      <c r="P4" s="224"/>
      <c r="Q4" s="224"/>
      <c r="R4" s="225"/>
      <c r="S4" s="225"/>
    </row>
    <row r="5" spans="1:19" ht="13.5" customHeight="1" thickTop="1">
      <c r="A5" s="228"/>
      <c r="B5" s="229"/>
      <c r="C5" s="229"/>
      <c r="D5" s="229"/>
      <c r="E5" s="229"/>
      <c r="F5" s="230"/>
      <c r="G5" s="230"/>
      <c r="H5" s="229"/>
      <c r="I5" s="229"/>
      <c r="J5" s="230"/>
      <c r="K5" s="230"/>
      <c r="L5" s="230"/>
      <c r="M5" s="230"/>
      <c r="N5" s="229"/>
      <c r="O5" s="229"/>
      <c r="P5" s="231"/>
      <c r="Q5" s="231"/>
      <c r="R5" s="232"/>
      <c r="S5" s="233"/>
    </row>
    <row r="6" spans="1:19" ht="13.5" customHeight="1">
      <c r="A6" s="234"/>
      <c r="B6" s="235"/>
      <c r="C6" s="235"/>
      <c r="D6" s="235"/>
      <c r="E6" s="235"/>
      <c r="F6" s="236"/>
      <c r="G6" s="236"/>
      <c r="H6" s="235"/>
      <c r="I6" s="235"/>
      <c r="J6" s="236"/>
      <c r="K6" s="236"/>
      <c r="L6" s="236"/>
      <c r="M6" s="236"/>
      <c r="N6" s="235"/>
      <c r="O6" s="235"/>
      <c r="P6" s="237"/>
      <c r="Q6" s="237"/>
      <c r="R6" s="238"/>
      <c r="S6" s="239"/>
    </row>
    <row r="7" spans="1:19" ht="13.5" customHeight="1">
      <c r="A7" s="234"/>
      <c r="B7" s="235"/>
      <c r="C7" s="235"/>
      <c r="D7" s="235"/>
      <c r="E7" s="285" t="s">
        <v>340</v>
      </c>
      <c r="F7" s="286"/>
      <c r="G7" s="286"/>
      <c r="H7" s="286"/>
      <c r="I7" s="286"/>
      <c r="J7" s="286"/>
      <c r="K7" s="286"/>
      <c r="L7" s="286"/>
      <c r="M7" s="286"/>
      <c r="N7" s="286"/>
      <c r="O7" s="287"/>
      <c r="P7" s="237"/>
      <c r="Q7" s="237"/>
      <c r="R7" s="238"/>
      <c r="S7" s="239"/>
    </row>
    <row r="8" spans="1:22" ht="13.5" customHeight="1">
      <c r="A8" s="234"/>
      <c r="B8" s="235"/>
      <c r="C8" s="235"/>
      <c r="D8" s="235"/>
      <c r="E8" s="288"/>
      <c r="F8" s="289"/>
      <c r="G8" s="289"/>
      <c r="H8" s="289"/>
      <c r="I8" s="289"/>
      <c r="J8" s="289"/>
      <c r="K8" s="289"/>
      <c r="L8" s="289"/>
      <c r="M8" s="289"/>
      <c r="N8" s="289"/>
      <c r="O8" s="290"/>
      <c r="P8" s="237"/>
      <c r="Q8" s="237"/>
      <c r="R8" s="238"/>
      <c r="S8" s="239"/>
      <c r="V8" s="226"/>
    </row>
    <row r="9" spans="1:19" ht="13.5" customHeight="1">
      <c r="A9" s="234"/>
      <c r="B9" s="235"/>
      <c r="C9" s="235"/>
      <c r="D9" s="235"/>
      <c r="E9" s="288"/>
      <c r="F9" s="289"/>
      <c r="G9" s="289"/>
      <c r="H9" s="289"/>
      <c r="I9" s="289"/>
      <c r="J9" s="289"/>
      <c r="K9" s="289"/>
      <c r="L9" s="289"/>
      <c r="M9" s="289"/>
      <c r="N9" s="289"/>
      <c r="O9" s="290"/>
      <c r="P9" s="237"/>
      <c r="Q9" s="237"/>
      <c r="R9" s="238"/>
      <c r="S9" s="239"/>
    </row>
    <row r="10" spans="1:19" ht="13.5" customHeight="1">
      <c r="A10" s="234"/>
      <c r="B10" s="235"/>
      <c r="C10" s="235"/>
      <c r="D10" s="235"/>
      <c r="E10" s="291"/>
      <c r="F10" s="292"/>
      <c r="G10" s="292"/>
      <c r="H10" s="292"/>
      <c r="I10" s="292"/>
      <c r="J10" s="292"/>
      <c r="K10" s="292"/>
      <c r="L10" s="292"/>
      <c r="M10" s="292"/>
      <c r="N10" s="292"/>
      <c r="O10" s="293"/>
      <c r="P10" s="237"/>
      <c r="Q10" s="237"/>
      <c r="R10" s="238"/>
      <c r="S10" s="239"/>
    </row>
    <row r="11" spans="1:21" ht="13.5" customHeight="1">
      <c r="A11" s="234"/>
      <c r="B11" s="235"/>
      <c r="C11" s="235"/>
      <c r="D11" s="235"/>
      <c r="E11" s="256" t="s">
        <v>339</v>
      </c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37"/>
      <c r="Q11" s="237"/>
      <c r="R11" s="238"/>
      <c r="S11" s="239"/>
      <c r="U11" s="227"/>
    </row>
    <row r="12" spans="1:19" ht="13.5" customHeight="1">
      <c r="A12" s="234"/>
      <c r="B12" s="235"/>
      <c r="C12" s="235"/>
      <c r="D12" s="235"/>
      <c r="E12" s="235"/>
      <c r="F12" s="236"/>
      <c r="G12" s="236"/>
      <c r="H12" s="235"/>
      <c r="I12" s="235"/>
      <c r="J12" s="236"/>
      <c r="K12" s="236"/>
      <c r="L12" s="236"/>
      <c r="M12" s="236"/>
      <c r="N12" s="235"/>
      <c r="O12" s="235"/>
      <c r="P12" s="237"/>
      <c r="Q12" s="237"/>
      <c r="R12" s="238"/>
      <c r="S12" s="239"/>
    </row>
    <row r="13" spans="1:19" ht="13.5" customHeight="1">
      <c r="A13" s="234"/>
      <c r="B13" s="235"/>
      <c r="C13" s="235"/>
      <c r="D13" s="235"/>
      <c r="E13" s="235"/>
      <c r="F13" s="236"/>
      <c r="G13" s="236"/>
      <c r="H13" s="235"/>
      <c r="I13" s="235"/>
      <c r="J13" s="236"/>
      <c r="K13" s="236"/>
      <c r="L13" s="236"/>
      <c r="M13" s="236"/>
      <c r="N13" s="235"/>
      <c r="O13" s="235"/>
      <c r="P13" s="237"/>
      <c r="Q13" s="237"/>
      <c r="R13" s="238"/>
      <c r="S13" s="239"/>
    </row>
    <row r="14" spans="1:19" ht="13.5" customHeight="1" thickBot="1">
      <c r="A14" s="240"/>
      <c r="B14" s="241"/>
      <c r="C14" s="241"/>
      <c r="D14" s="241"/>
      <c r="E14" s="241"/>
      <c r="F14" s="242"/>
      <c r="G14" s="242"/>
      <c r="H14" s="241"/>
      <c r="I14" s="241"/>
      <c r="J14" s="242"/>
      <c r="K14" s="242"/>
      <c r="L14" s="242"/>
      <c r="M14" s="242"/>
      <c r="N14" s="241"/>
      <c r="O14" s="241"/>
      <c r="P14" s="243"/>
      <c r="Q14" s="243"/>
      <c r="R14" s="244"/>
      <c r="S14" s="245"/>
    </row>
    <row r="15" spans="1:7" ht="13.5" customHeight="1" thickTop="1">
      <c r="A15" s="310"/>
      <c r="B15" s="310"/>
      <c r="C15" s="310"/>
      <c r="D15" s="310"/>
      <c r="E15" s="310"/>
      <c r="F15" s="310"/>
      <c r="G15" s="310"/>
    </row>
    <row r="16" spans="1:19" ht="12.75" customHeight="1">
      <c r="A16" s="58"/>
      <c r="B16" s="57"/>
      <c r="C16" s="57"/>
      <c r="D16" s="57"/>
      <c r="E16" s="57"/>
      <c r="F16" s="57"/>
      <c r="G16" s="57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"/>
    </row>
    <row r="17" spans="1:19" ht="15.75" customHeight="1">
      <c r="A17" s="252" t="s">
        <v>18</v>
      </c>
      <c r="B17" s="253"/>
      <c r="C17" s="253"/>
      <c r="D17" s="253"/>
      <c r="E17" s="253"/>
      <c r="F17" s="253"/>
      <c r="G17" s="253"/>
      <c r="H17" s="306" t="s">
        <v>342</v>
      </c>
      <c r="I17" s="307"/>
      <c r="J17" s="307"/>
      <c r="K17" s="307"/>
      <c r="L17" s="307"/>
      <c r="M17" s="307"/>
      <c r="N17" s="307"/>
      <c r="O17" s="307"/>
      <c r="P17" s="307"/>
      <c r="Q17" s="307"/>
      <c r="R17" s="2"/>
      <c r="S17" s="7"/>
    </row>
    <row r="18" spans="1:19" ht="15.75" customHeight="1">
      <c r="A18" s="51"/>
      <c r="B18" s="56"/>
      <c r="C18" s="52"/>
      <c r="D18" s="52"/>
      <c r="E18" s="52"/>
      <c r="F18" s="52"/>
      <c r="G18" s="2"/>
      <c r="H18" s="2"/>
      <c r="I18" s="2"/>
      <c r="J18" s="2"/>
      <c r="K18" s="2"/>
      <c r="L18" s="2"/>
      <c r="M18" s="52"/>
      <c r="N18" s="52"/>
      <c r="O18" s="52"/>
      <c r="P18" s="52"/>
      <c r="Q18" s="2"/>
      <c r="R18" s="2"/>
      <c r="S18" s="7"/>
    </row>
    <row r="19" spans="1:19" ht="15.75" customHeight="1">
      <c r="A19" s="252" t="s">
        <v>4</v>
      </c>
      <c r="B19" s="253"/>
      <c r="C19" s="253"/>
      <c r="D19" s="253"/>
      <c r="E19" s="253"/>
      <c r="F19" s="253"/>
      <c r="G19" s="253"/>
      <c r="H19" s="308" t="s">
        <v>343</v>
      </c>
      <c r="I19" s="255"/>
      <c r="J19" s="255"/>
      <c r="K19" s="255"/>
      <c r="L19" s="255"/>
      <c r="M19" s="255"/>
      <c r="N19" s="255"/>
      <c r="O19" s="255"/>
      <c r="P19" s="255"/>
      <c r="Q19" s="309"/>
      <c r="R19" s="2"/>
      <c r="S19" s="7"/>
    </row>
    <row r="20" spans="1:19" ht="15.75" customHeight="1">
      <c r="A20" s="53"/>
      <c r="B20" s="2"/>
      <c r="C20" s="2"/>
      <c r="D20" s="2"/>
      <c r="E20" s="2"/>
      <c r="F20" s="2"/>
      <c r="G20" s="2"/>
      <c r="H20" s="265" t="s">
        <v>344</v>
      </c>
      <c r="I20" s="249"/>
      <c r="J20" s="249"/>
      <c r="K20" s="249"/>
      <c r="L20" s="249"/>
      <c r="M20" s="249"/>
      <c r="N20" s="249"/>
      <c r="O20" s="249"/>
      <c r="P20" s="249"/>
      <c r="Q20" s="266"/>
      <c r="R20" s="2"/>
      <c r="S20" s="7"/>
    </row>
    <row r="21" spans="1:19" ht="15.75" customHeight="1">
      <c r="A21" s="53"/>
      <c r="B21" s="2"/>
      <c r="C21" s="2"/>
      <c r="D21" s="2"/>
      <c r="E21" s="2"/>
      <c r="F21" s="2"/>
      <c r="G21" s="52"/>
      <c r="H21" s="282" t="s">
        <v>345</v>
      </c>
      <c r="I21" s="283"/>
      <c r="J21" s="283"/>
      <c r="K21" s="283"/>
      <c r="L21" s="283"/>
      <c r="M21" s="283"/>
      <c r="N21" s="283"/>
      <c r="O21" s="283"/>
      <c r="P21" s="283"/>
      <c r="Q21" s="284"/>
      <c r="R21" s="2"/>
      <c r="S21" s="7"/>
    </row>
    <row r="22" spans="1:19" ht="15.75" customHeight="1">
      <c r="A22" s="53"/>
      <c r="B22" s="2"/>
      <c r="C22" s="2"/>
      <c r="D22" s="2"/>
      <c r="E22" s="2"/>
      <c r="F22" s="2"/>
      <c r="G22" s="52"/>
      <c r="H22" s="52"/>
      <c r="I22" s="52"/>
      <c r="J22" s="52"/>
      <c r="K22" s="52"/>
      <c r="L22" s="2"/>
      <c r="M22" s="2"/>
      <c r="N22" s="2"/>
      <c r="O22" s="2"/>
      <c r="P22" s="2"/>
      <c r="Q22" s="63"/>
      <c r="R22" s="64"/>
      <c r="S22" s="7"/>
    </row>
    <row r="23" spans="1:19" ht="15.75" customHeight="1">
      <c r="A23" s="311" t="s">
        <v>338</v>
      </c>
      <c r="B23" s="312"/>
      <c r="C23" s="312"/>
      <c r="D23" s="312"/>
      <c r="E23" s="312"/>
      <c r="F23" s="312"/>
      <c r="G23" s="312"/>
      <c r="H23" s="624" t="s">
        <v>354</v>
      </c>
      <c r="I23" s="280"/>
      <c r="J23" s="281"/>
      <c r="K23" s="52"/>
      <c r="L23" s="2"/>
      <c r="M23" s="2"/>
      <c r="N23" s="2"/>
      <c r="O23" s="2"/>
      <c r="P23" s="2"/>
      <c r="Q23" s="63"/>
      <c r="R23" s="64"/>
      <c r="S23" s="7"/>
    </row>
    <row r="24" spans="1:19" ht="15.75" customHeight="1">
      <c r="A24" s="53"/>
      <c r="B24" s="65"/>
      <c r="C24" s="65"/>
      <c r="D24" s="65"/>
      <c r="E24" s="65"/>
      <c r="F24" s="2"/>
      <c r="G24" s="52"/>
      <c r="H24" s="52"/>
      <c r="I24" s="52"/>
      <c r="J24" s="52"/>
      <c r="K24" s="52"/>
      <c r="L24" s="2"/>
      <c r="M24" s="2"/>
      <c r="N24" s="2"/>
      <c r="O24" s="2"/>
      <c r="P24" s="2"/>
      <c r="Q24" s="63"/>
      <c r="R24" s="64"/>
      <c r="S24" s="7"/>
    </row>
    <row r="25" spans="1:19" ht="15.75" customHeight="1">
      <c r="A25" s="252" t="s">
        <v>39</v>
      </c>
      <c r="B25" s="253"/>
      <c r="C25" s="253"/>
      <c r="D25" s="253"/>
      <c r="E25" s="253"/>
      <c r="F25" s="253"/>
      <c r="G25" s="269"/>
      <c r="H25" s="624" t="s">
        <v>355</v>
      </c>
      <c r="I25" s="280"/>
      <c r="J25" s="281"/>
      <c r="K25" s="52"/>
      <c r="L25" s="2"/>
      <c r="M25" s="2"/>
      <c r="N25" s="2"/>
      <c r="O25" s="2"/>
      <c r="P25" s="2"/>
      <c r="Q25" s="63"/>
      <c r="R25" s="64"/>
      <c r="S25" s="7"/>
    </row>
    <row r="26" spans="1:19" ht="15.75" customHeight="1">
      <c r="A26" s="53"/>
      <c r="B26" s="2"/>
      <c r="C26" s="2"/>
      <c r="D26" s="2"/>
      <c r="E26" s="2"/>
      <c r="F26" s="2"/>
      <c r="G26" s="54"/>
      <c r="H26" s="52"/>
      <c r="I26" s="52"/>
      <c r="J26" s="52"/>
      <c r="K26" s="52"/>
      <c r="L26" s="2"/>
      <c r="M26" s="2"/>
      <c r="N26" s="2"/>
      <c r="O26" s="2"/>
      <c r="P26" s="2"/>
      <c r="Q26" s="2"/>
      <c r="R26" s="2"/>
      <c r="S26" s="7"/>
    </row>
    <row r="27" spans="1:19" ht="16.5" customHeight="1">
      <c r="A27" s="252" t="s">
        <v>301</v>
      </c>
      <c r="B27" s="253"/>
      <c r="C27" s="253"/>
      <c r="D27" s="253"/>
      <c r="E27" s="253"/>
      <c r="F27" s="253"/>
      <c r="G27" s="253"/>
      <c r="H27" s="262" t="s">
        <v>346</v>
      </c>
      <c r="I27" s="263"/>
      <c r="J27" s="264"/>
      <c r="K27" s="175"/>
      <c r="L27" s="175" t="s">
        <v>1</v>
      </c>
      <c r="M27" s="175"/>
      <c r="N27" s="185">
        <v>2017</v>
      </c>
      <c r="O27" s="175"/>
      <c r="P27" s="175"/>
      <c r="Q27" s="175"/>
      <c r="R27" s="2"/>
      <c r="S27" s="7"/>
    </row>
    <row r="28" spans="1:19" ht="16.5" customHeight="1">
      <c r="A28" s="53"/>
      <c r="B28" s="2"/>
      <c r="C28" s="2"/>
      <c r="D28" s="2"/>
      <c r="E28" s="2"/>
      <c r="F28" s="2"/>
      <c r="G28" s="54"/>
      <c r="H28" s="52"/>
      <c r="I28" s="52"/>
      <c r="J28" s="52"/>
      <c r="K28" s="52"/>
      <c r="L28" s="2"/>
      <c r="M28" s="2"/>
      <c r="N28" s="2"/>
      <c r="O28" s="2"/>
      <c r="P28" s="2"/>
      <c r="Q28" s="2"/>
      <c r="R28" s="2"/>
      <c r="S28" s="7"/>
    </row>
    <row r="29" spans="1:19" ht="16.5" customHeight="1">
      <c r="A29" s="250" t="s">
        <v>36</v>
      </c>
      <c r="B29" s="251"/>
      <c r="C29" s="251"/>
      <c r="D29" s="251"/>
      <c r="E29" s="251"/>
      <c r="F29" s="251"/>
      <c r="G29" s="251"/>
      <c r="H29" s="258" t="s">
        <v>347</v>
      </c>
      <c r="I29" s="259"/>
      <c r="J29" s="259"/>
      <c r="K29" s="259"/>
      <c r="L29" s="259"/>
      <c r="M29" s="259"/>
      <c r="N29" s="259"/>
      <c r="O29" s="259"/>
      <c r="P29" s="259"/>
      <c r="Q29" s="259"/>
      <c r="R29" s="67"/>
      <c r="S29" s="12"/>
    </row>
    <row r="30" spans="1:19" ht="16.5" customHeight="1">
      <c r="A30" s="252" t="s">
        <v>5</v>
      </c>
      <c r="B30" s="253"/>
      <c r="C30" s="253"/>
      <c r="D30" s="253"/>
      <c r="E30" s="253"/>
      <c r="F30" s="253"/>
      <c r="G30" s="253"/>
      <c r="H30" s="248" t="s">
        <v>348</v>
      </c>
      <c r="I30" s="257"/>
      <c r="J30" s="257"/>
      <c r="K30" s="257"/>
      <c r="L30" s="257"/>
      <c r="M30" s="257"/>
      <c r="N30" s="257"/>
      <c r="O30" s="257"/>
      <c r="P30" s="257"/>
      <c r="Q30" s="257"/>
      <c r="R30" s="2"/>
      <c r="S30" s="7"/>
    </row>
    <row r="31" spans="1:19" ht="16.5" customHeight="1">
      <c r="A31" s="252" t="s">
        <v>6</v>
      </c>
      <c r="B31" s="253"/>
      <c r="C31" s="253"/>
      <c r="D31" s="253"/>
      <c r="E31" s="253"/>
      <c r="F31" s="253"/>
      <c r="G31" s="253"/>
      <c r="H31" s="260" t="s">
        <v>349</v>
      </c>
      <c r="I31" s="261"/>
      <c r="J31" s="261"/>
      <c r="K31" s="261"/>
      <c r="L31" s="261"/>
      <c r="M31" s="261"/>
      <c r="N31" s="261"/>
      <c r="O31" s="261"/>
      <c r="P31" s="261"/>
      <c r="Q31" s="261"/>
      <c r="R31" s="2"/>
      <c r="S31" s="7"/>
    </row>
    <row r="32" spans="1:19" ht="16.5" customHeight="1">
      <c r="A32" s="252" t="s">
        <v>7</v>
      </c>
      <c r="B32" s="253"/>
      <c r="C32" s="253"/>
      <c r="D32" s="253"/>
      <c r="E32" s="253"/>
      <c r="F32" s="253"/>
      <c r="G32" s="253"/>
      <c r="H32" s="248" t="s">
        <v>350</v>
      </c>
      <c r="I32" s="249"/>
      <c r="J32" s="249"/>
      <c r="K32" s="249"/>
      <c r="L32" s="249"/>
      <c r="M32" s="249"/>
      <c r="N32" s="249"/>
      <c r="O32" s="249"/>
      <c r="P32" s="249"/>
      <c r="Q32" s="249"/>
      <c r="R32" s="2"/>
      <c r="S32" s="7"/>
    </row>
    <row r="33" spans="1:19" ht="16.5" customHeight="1">
      <c r="A33" s="53"/>
      <c r="B33" s="2"/>
      <c r="C33" s="2"/>
      <c r="D33" s="2"/>
      <c r="E33" s="2"/>
      <c r="F33" s="2"/>
      <c r="G33" s="2"/>
      <c r="H33" s="2"/>
      <c r="I33" s="54"/>
      <c r="J33" s="52"/>
      <c r="K33" s="52"/>
      <c r="L33" s="52"/>
      <c r="M33" s="52"/>
      <c r="N33" s="2"/>
      <c r="O33" s="2"/>
      <c r="P33" s="2"/>
      <c r="Q33" s="2"/>
      <c r="R33" s="2"/>
      <c r="S33" s="7"/>
    </row>
    <row r="34" spans="1:19" ht="16.5" customHeight="1">
      <c r="A34" s="250" t="s">
        <v>37</v>
      </c>
      <c r="B34" s="251"/>
      <c r="C34" s="251"/>
      <c r="D34" s="251"/>
      <c r="E34" s="251"/>
      <c r="F34" s="251"/>
      <c r="G34" s="251"/>
      <c r="H34" s="246" t="s">
        <v>351</v>
      </c>
      <c r="I34" s="55"/>
      <c r="J34" s="66"/>
      <c r="K34" s="55"/>
      <c r="L34" s="55"/>
      <c r="M34" s="55"/>
      <c r="N34" s="55"/>
      <c r="O34" s="55"/>
      <c r="P34" s="55"/>
      <c r="Q34" s="55"/>
      <c r="R34" s="67"/>
      <c r="S34" s="12"/>
    </row>
    <row r="35" spans="1:19" ht="16.5" customHeight="1">
      <c r="A35" s="267" t="s">
        <v>5</v>
      </c>
      <c r="B35" s="268"/>
      <c r="C35" s="268"/>
      <c r="D35" s="268"/>
      <c r="E35" s="268"/>
      <c r="F35" s="268"/>
      <c r="G35" s="268"/>
      <c r="H35" s="254" t="s">
        <v>352</v>
      </c>
      <c r="I35" s="255"/>
      <c r="J35" s="255"/>
      <c r="K35" s="255"/>
      <c r="L35" s="255"/>
      <c r="M35" s="255"/>
      <c r="N35" s="255"/>
      <c r="O35" s="255"/>
      <c r="P35" s="255"/>
      <c r="Q35" s="255"/>
      <c r="R35" s="62"/>
      <c r="S35" s="6"/>
    </row>
    <row r="36" spans="1:19" ht="16.5" customHeight="1">
      <c r="A36" s="252" t="s">
        <v>6</v>
      </c>
      <c r="B36" s="253"/>
      <c r="C36" s="253"/>
      <c r="D36" s="253"/>
      <c r="E36" s="253"/>
      <c r="F36" s="253"/>
      <c r="G36" s="253"/>
      <c r="H36" s="260" t="s">
        <v>349</v>
      </c>
      <c r="I36" s="261"/>
      <c r="J36" s="261"/>
      <c r="K36" s="261"/>
      <c r="L36" s="261"/>
      <c r="M36" s="261"/>
      <c r="N36" s="261"/>
      <c r="O36" s="261"/>
      <c r="P36" s="261"/>
      <c r="Q36" s="261"/>
      <c r="R36" s="2"/>
      <c r="S36" s="7"/>
    </row>
    <row r="37" spans="1:19" ht="16.5" customHeight="1">
      <c r="A37" s="252" t="s">
        <v>7</v>
      </c>
      <c r="B37" s="253"/>
      <c r="C37" s="253"/>
      <c r="D37" s="253"/>
      <c r="E37" s="253"/>
      <c r="F37" s="253"/>
      <c r="G37" s="253"/>
      <c r="H37" s="248" t="s">
        <v>353</v>
      </c>
      <c r="I37" s="249"/>
      <c r="J37" s="249"/>
      <c r="K37" s="249"/>
      <c r="L37" s="249"/>
      <c r="M37" s="249"/>
      <c r="N37" s="249"/>
      <c r="O37" s="249"/>
      <c r="P37" s="249"/>
      <c r="Q37" s="249"/>
      <c r="R37" s="2"/>
      <c r="S37" s="7"/>
    </row>
    <row r="38" spans="1:19" ht="12.75" customHeight="1">
      <c r="A38" s="181"/>
      <c r="B38" s="4"/>
      <c r="C38" s="4"/>
      <c r="D38" s="4"/>
      <c r="E38" s="4"/>
      <c r="F38" s="4"/>
      <c r="G38" s="182"/>
      <c r="H38" s="183"/>
      <c r="I38" s="183"/>
      <c r="J38" s="183"/>
      <c r="K38" s="183"/>
      <c r="L38" s="4"/>
      <c r="M38" s="4"/>
      <c r="N38" s="4"/>
      <c r="O38" s="4"/>
      <c r="P38" s="4"/>
      <c r="Q38" s="4"/>
      <c r="R38" s="4"/>
      <c r="S38" s="8"/>
    </row>
  </sheetData>
  <sheetProtection/>
  <mergeCells count="39">
    <mergeCell ref="D1:I2"/>
    <mergeCell ref="A1:C2"/>
    <mergeCell ref="H17:Q17"/>
    <mergeCell ref="H19:Q19"/>
    <mergeCell ref="A27:G27"/>
    <mergeCell ref="A19:G19"/>
    <mergeCell ref="A17:G17"/>
    <mergeCell ref="A15:G15"/>
    <mergeCell ref="A23:G23"/>
    <mergeCell ref="H23:J23"/>
    <mergeCell ref="R1:S1"/>
    <mergeCell ref="R2:S2"/>
    <mergeCell ref="P1:Q1"/>
    <mergeCell ref="P2:Q2"/>
    <mergeCell ref="R3:S3"/>
    <mergeCell ref="H25:J25"/>
    <mergeCell ref="H21:Q21"/>
    <mergeCell ref="E7:O10"/>
    <mergeCell ref="P3:Q3"/>
    <mergeCell ref="J1:O2"/>
    <mergeCell ref="E11:O11"/>
    <mergeCell ref="H30:Q30"/>
    <mergeCell ref="H32:Q32"/>
    <mergeCell ref="H29:Q29"/>
    <mergeCell ref="H31:Q31"/>
    <mergeCell ref="H36:Q36"/>
    <mergeCell ref="H27:J27"/>
    <mergeCell ref="H20:Q20"/>
    <mergeCell ref="A35:G35"/>
    <mergeCell ref="A25:G25"/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4"/>
  <dimension ref="A1:W17"/>
  <sheetViews>
    <sheetView zoomScalePageLayoutView="70"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302" t="str">
        <f>Coordonnées!A1</f>
        <v>Synthèse des Comptes</v>
      </c>
      <c r="B1" s="303"/>
      <c r="C1" s="303"/>
      <c r="D1" s="299" t="str">
        <f>Coordonnées!D1</f>
        <v>Administration communale de :</v>
      </c>
      <c r="E1" s="299"/>
      <c r="F1" s="299"/>
      <c r="G1" s="299"/>
      <c r="H1" s="299"/>
      <c r="I1" s="299"/>
      <c r="J1" s="297" t="str">
        <f>Coordonnées!J1</f>
        <v>ANHEE</v>
      </c>
      <c r="K1" s="297"/>
      <c r="L1" s="297"/>
      <c r="M1" s="297"/>
      <c r="N1" s="297"/>
      <c r="O1" s="297"/>
      <c r="P1" s="274" t="str">
        <f>Coordonnées!P1</f>
        <v>Code INS</v>
      </c>
      <c r="Q1" s="275"/>
      <c r="R1" s="270">
        <f>Coordonnées!R1</f>
        <v>91005</v>
      </c>
      <c r="S1" s="271"/>
    </row>
    <row r="2" spans="1:19" ht="12.75">
      <c r="A2" s="304"/>
      <c r="B2" s="305"/>
      <c r="C2" s="305"/>
      <c r="D2" s="300"/>
      <c r="E2" s="300"/>
      <c r="F2" s="301"/>
      <c r="G2" s="301"/>
      <c r="H2" s="300"/>
      <c r="I2" s="300"/>
      <c r="J2" s="298"/>
      <c r="K2" s="298"/>
      <c r="L2" s="298"/>
      <c r="M2" s="298"/>
      <c r="N2" s="298"/>
      <c r="O2" s="298"/>
      <c r="P2" s="276" t="str">
        <f>Coordonnées!P2</f>
        <v>Exercice:</v>
      </c>
      <c r="Q2" s="277"/>
      <c r="R2" s="272">
        <f>Coordonnées!R2</f>
        <v>2017</v>
      </c>
      <c r="S2" s="273"/>
    </row>
    <row r="3" spans="1:19" ht="12.75">
      <c r="A3" s="209" t="str">
        <f>Coordonnées!A3</f>
        <v>Modèle officiel généré par l'application eComptes © SPW.INTERIEUR &amp;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94" t="str">
        <f>Coordonnées!P3</f>
        <v>Version:</v>
      </c>
      <c r="Q3" s="295"/>
      <c r="R3" s="278">
        <f>Coordonnées!R3</f>
        <v>1</v>
      </c>
      <c r="S3" s="279"/>
    </row>
    <row r="4" spans="1:19" ht="12.7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2.75" customHeight="1">
      <c r="A5" s="29"/>
      <c r="B5" s="30"/>
      <c r="C5" s="50"/>
      <c r="D5" s="50"/>
      <c r="E5" s="50"/>
      <c r="F5" s="52"/>
      <c r="G5" s="52"/>
      <c r="H5" s="52"/>
      <c r="I5" s="52"/>
      <c r="J5" s="70"/>
      <c r="K5" s="70"/>
      <c r="L5" s="70"/>
      <c r="M5" s="70"/>
      <c r="N5" s="70"/>
      <c r="O5" s="70"/>
      <c r="P5" s="70"/>
      <c r="Q5" s="70"/>
      <c r="R5" s="49"/>
      <c r="S5" s="49"/>
    </row>
    <row r="6" spans="1:22" ht="18" customHeight="1">
      <c r="A6" s="50"/>
      <c r="B6" s="50"/>
      <c r="C6" s="50"/>
      <c r="D6" s="50"/>
      <c r="E6" s="50"/>
      <c r="F6" s="52"/>
      <c r="G6" s="68"/>
      <c r="H6" s="328" t="s">
        <v>299</v>
      </c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9"/>
      <c r="U6" s="329"/>
      <c r="V6" s="329"/>
    </row>
    <row r="7" spans="1:22" ht="18" customHeight="1">
      <c r="A7" s="74"/>
      <c r="B7" s="75"/>
      <c r="C7" s="75"/>
      <c r="D7" s="75"/>
      <c r="E7" s="75"/>
      <c r="F7" s="75"/>
      <c r="G7" s="75"/>
      <c r="H7" s="314" t="str">
        <f>Coordonnées!$H$27</f>
        <v>Compte</v>
      </c>
      <c r="I7" s="314"/>
      <c r="J7" s="314"/>
      <c r="K7" s="314" t="str">
        <f>Coordonnées!$H$27</f>
        <v>Compte</v>
      </c>
      <c r="L7" s="314"/>
      <c r="M7" s="314"/>
      <c r="N7" s="314" t="str">
        <f>Coordonnées!$H$27</f>
        <v>Compte</v>
      </c>
      <c r="O7" s="314"/>
      <c r="P7" s="314"/>
      <c r="Q7" s="314" t="str">
        <f>Coordonnées!$H$27</f>
        <v>Compte</v>
      </c>
      <c r="R7" s="314"/>
      <c r="S7" s="314"/>
      <c r="T7" s="314" t="str">
        <f>Coordonnées!$H$27</f>
        <v>Compte</v>
      </c>
      <c r="U7" s="314"/>
      <c r="V7" s="314"/>
    </row>
    <row r="8" spans="1:22" ht="18" customHeight="1" thickBot="1">
      <c r="A8" s="313" t="s">
        <v>2</v>
      </c>
      <c r="B8" s="313"/>
      <c r="C8" s="313"/>
      <c r="D8" s="313"/>
      <c r="E8" s="313"/>
      <c r="F8" s="313"/>
      <c r="G8" s="313"/>
      <c r="H8" s="315">
        <f>K8-1</f>
        <v>2013</v>
      </c>
      <c r="I8" s="315"/>
      <c r="J8" s="315"/>
      <c r="K8" s="315">
        <f>N8-1</f>
        <v>2014</v>
      </c>
      <c r="L8" s="315"/>
      <c r="M8" s="315"/>
      <c r="N8" s="315">
        <f>Q8-1</f>
        <v>2015</v>
      </c>
      <c r="O8" s="315"/>
      <c r="P8" s="315"/>
      <c r="Q8" s="315">
        <f>T8-1</f>
        <v>2016</v>
      </c>
      <c r="R8" s="315"/>
      <c r="S8" s="315"/>
      <c r="T8" s="315">
        <f>R2</f>
        <v>2017</v>
      </c>
      <c r="U8" s="315"/>
      <c r="V8" s="315"/>
    </row>
    <row r="9" spans="1:22" ht="18" customHeight="1" thickBot="1">
      <c r="A9" s="322" t="s">
        <v>326</v>
      </c>
      <c r="B9" s="323"/>
      <c r="C9" s="323"/>
      <c r="D9" s="323"/>
      <c r="E9" s="323"/>
      <c r="F9" s="323"/>
      <c r="G9" s="324"/>
      <c r="H9" s="316">
        <f>'Ordinaire GE'!H26-'Ordinaire GE'!H15</f>
        <v>177892.3099999996</v>
      </c>
      <c r="I9" s="317"/>
      <c r="J9" s="318"/>
      <c r="K9" s="316">
        <f>'Ordinaire GE'!K26-'Ordinaire GE'!K15</f>
        <v>83247.47000000067</v>
      </c>
      <c r="L9" s="317"/>
      <c r="M9" s="318"/>
      <c r="N9" s="316">
        <f>'Ordinaire GE'!N26-'Ordinaire GE'!N15</f>
        <v>-449099.6600000011</v>
      </c>
      <c r="O9" s="317"/>
      <c r="P9" s="318"/>
      <c r="Q9" s="316">
        <f>'Ordinaire GE'!Q26-'Ordinaire GE'!Q15</f>
        <v>651036.2599999998</v>
      </c>
      <c r="R9" s="317"/>
      <c r="S9" s="318"/>
      <c r="T9" s="316">
        <f>'Ordinaire GE'!T26-'Ordinaire GE'!T15</f>
        <v>287307.71999999974</v>
      </c>
      <c r="U9" s="317"/>
      <c r="V9" s="318"/>
    </row>
    <row r="10" spans="1:22" ht="30" customHeight="1" thickBot="1">
      <c r="A10" s="325" t="s">
        <v>334</v>
      </c>
      <c r="B10" s="326"/>
      <c r="C10" s="326"/>
      <c r="D10" s="326"/>
      <c r="E10" s="326"/>
      <c r="F10" s="326"/>
      <c r="G10" s="327"/>
      <c r="H10" s="319">
        <f>'Ordinaire GE'!H29-'Ordinaire GE'!H18</f>
        <v>532458.6599999992</v>
      </c>
      <c r="I10" s="320"/>
      <c r="J10" s="321"/>
      <c r="K10" s="319">
        <f>'Ordinaire GE'!K29-'Ordinaire GE'!K18</f>
        <v>332849.47000000067</v>
      </c>
      <c r="L10" s="320"/>
      <c r="M10" s="321"/>
      <c r="N10" s="319">
        <f>'Ordinaire GE'!N29-'Ordinaire GE'!N18</f>
        <v>-444739.2300000014</v>
      </c>
      <c r="O10" s="320"/>
      <c r="P10" s="321"/>
      <c r="Q10" s="319">
        <f>'Ordinaire GE'!Q29-'Ordinaire GE'!Q18</f>
        <v>131058.68000000063</v>
      </c>
      <c r="R10" s="320"/>
      <c r="S10" s="321"/>
      <c r="T10" s="319">
        <f>'Ordinaire GE'!T29-'Ordinaire GE'!T18</f>
        <v>201390.07999999914</v>
      </c>
      <c r="U10" s="320"/>
      <c r="V10" s="321"/>
    </row>
    <row r="11" spans="1:19" ht="16.5" customHeight="1">
      <c r="A11" s="107" t="s">
        <v>327</v>
      </c>
      <c r="B11" s="75"/>
      <c r="C11" s="75"/>
      <c r="D11" s="75"/>
      <c r="E11" s="75"/>
      <c r="F11" s="75"/>
      <c r="G11" s="75"/>
      <c r="H11" s="76"/>
      <c r="I11" s="76"/>
      <c r="J11" s="76"/>
      <c r="K11" s="76"/>
      <c r="L11" s="77"/>
      <c r="M11" s="77"/>
      <c r="N11" s="77"/>
      <c r="O11" s="77"/>
      <c r="P11" s="77"/>
      <c r="Q11" s="77"/>
      <c r="R11" s="78"/>
      <c r="S11" s="78"/>
    </row>
    <row r="12" spans="1:23" ht="16.5" customHeight="1">
      <c r="A12" s="215"/>
      <c r="B12" s="215"/>
      <c r="C12" s="215"/>
      <c r="D12" s="215"/>
      <c r="E12" s="215"/>
      <c r="F12" s="208"/>
      <c r="G12" s="216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2"/>
      <c r="U12" s="222"/>
      <c r="V12" s="222"/>
      <c r="W12" s="217"/>
    </row>
    <row r="13" spans="1:23" ht="16.5" customHeight="1">
      <c r="A13" s="77"/>
      <c r="B13" s="218"/>
      <c r="C13" s="218"/>
      <c r="D13" s="218"/>
      <c r="E13" s="218"/>
      <c r="F13" s="218"/>
      <c r="G13" s="218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217"/>
    </row>
    <row r="14" spans="1:23" ht="16.5" customHeight="1">
      <c r="A14" s="219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7"/>
    </row>
    <row r="15" spans="1:23" ht="16.5" customHeight="1">
      <c r="A15" s="77"/>
      <c r="B15" s="77"/>
      <c r="C15" s="77"/>
      <c r="D15" s="77"/>
      <c r="E15" s="77"/>
      <c r="F15" s="77"/>
      <c r="G15" s="77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17"/>
    </row>
    <row r="16" spans="1:23" ht="24.75" customHeight="1">
      <c r="A16" s="221"/>
      <c r="B16" s="221"/>
      <c r="C16" s="221"/>
      <c r="D16" s="221"/>
      <c r="E16" s="221"/>
      <c r="F16" s="221"/>
      <c r="G16" s="221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17"/>
    </row>
    <row r="17" spans="1:23" ht="16.5" customHeight="1">
      <c r="A17" s="7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77"/>
      <c r="M17" s="77"/>
      <c r="N17" s="77"/>
      <c r="O17" s="77"/>
      <c r="P17" s="77"/>
      <c r="Q17" s="77"/>
      <c r="R17" s="78"/>
      <c r="S17" s="78"/>
      <c r="T17" s="217"/>
      <c r="U17" s="217"/>
      <c r="V17" s="217"/>
      <c r="W17" s="217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</sheetData>
  <sheetProtection/>
  <mergeCells count="33">
    <mergeCell ref="H6:V6"/>
    <mergeCell ref="P2:Q2"/>
    <mergeCell ref="R2:S2"/>
    <mergeCell ref="A1:C2"/>
    <mergeCell ref="D1:I2"/>
    <mergeCell ref="J1:O2"/>
    <mergeCell ref="P1:Q1"/>
    <mergeCell ref="R1:S1"/>
    <mergeCell ref="A9:G9"/>
    <mergeCell ref="H8:J8"/>
    <mergeCell ref="A10:G10"/>
    <mergeCell ref="P3:Q3"/>
    <mergeCell ref="R3:S3"/>
    <mergeCell ref="H9:J9"/>
    <mergeCell ref="H10:J10"/>
    <mergeCell ref="K8:M8"/>
    <mergeCell ref="K9:M9"/>
    <mergeCell ref="Q10:S10"/>
    <mergeCell ref="T9:V9"/>
    <mergeCell ref="T10:V10"/>
    <mergeCell ref="K10:M10"/>
    <mergeCell ref="N8:P8"/>
    <mergeCell ref="N9:P9"/>
    <mergeCell ref="N10:P10"/>
    <mergeCell ref="Q8:S8"/>
    <mergeCell ref="Q9:S9"/>
    <mergeCell ref="A8:G8"/>
    <mergeCell ref="Q7:S7"/>
    <mergeCell ref="N7:P7"/>
    <mergeCell ref="K7:M7"/>
    <mergeCell ref="H7:J7"/>
    <mergeCell ref="T7:V7"/>
    <mergeCell ref="T8:V8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9"/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302" t="str">
        <f>Coordonnées!A1</f>
        <v>Synthèse des Comptes</v>
      </c>
      <c r="B1" s="303"/>
      <c r="C1" s="303"/>
      <c r="D1" s="299" t="str">
        <f>Coordonnées!D1</f>
        <v>Administration communale de :</v>
      </c>
      <c r="E1" s="299"/>
      <c r="F1" s="299"/>
      <c r="G1" s="299"/>
      <c r="H1" s="299"/>
      <c r="I1" s="299"/>
      <c r="J1" s="297" t="str">
        <f>Coordonnées!J1</f>
        <v>ANHEE</v>
      </c>
      <c r="K1" s="297"/>
      <c r="L1" s="297"/>
      <c r="M1" s="297"/>
      <c r="N1" s="297"/>
      <c r="O1" s="297"/>
      <c r="P1" s="274" t="str">
        <f>Coordonnées!P1</f>
        <v>Code INS</v>
      </c>
      <c r="Q1" s="275"/>
      <c r="R1" s="270">
        <f>Coordonnées!R1</f>
        <v>91005</v>
      </c>
      <c r="S1" s="271"/>
    </row>
    <row r="2" spans="1:19" ht="12.75">
      <c r="A2" s="304"/>
      <c r="B2" s="305"/>
      <c r="C2" s="305"/>
      <c r="D2" s="300"/>
      <c r="E2" s="300"/>
      <c r="F2" s="301"/>
      <c r="G2" s="301"/>
      <c r="H2" s="300"/>
      <c r="I2" s="300"/>
      <c r="J2" s="298"/>
      <c r="K2" s="298"/>
      <c r="L2" s="298"/>
      <c r="M2" s="298"/>
      <c r="N2" s="298"/>
      <c r="O2" s="298"/>
      <c r="P2" s="276" t="str">
        <f>Coordonnées!P2</f>
        <v>Exercice:</v>
      </c>
      <c r="Q2" s="277"/>
      <c r="R2" s="272">
        <f>Coordonnées!R2</f>
        <v>2017</v>
      </c>
      <c r="S2" s="273"/>
    </row>
    <row r="3" spans="1:19" ht="12.75">
      <c r="A3" s="209" t="str">
        <f>Coordonnées!A3</f>
        <v>Modèle officiel généré par l'application eComptes © SPW.INTERIEUR &amp;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94" t="str">
        <f>Coordonnées!P3</f>
        <v>Version:</v>
      </c>
      <c r="Q3" s="295"/>
      <c r="R3" s="278">
        <f>Coordonnées!R3</f>
        <v>1</v>
      </c>
      <c r="S3" s="279"/>
    </row>
    <row r="4" spans="1:19" ht="12.7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6.5" customHeight="1">
      <c r="A5" s="3"/>
      <c r="B5" s="50"/>
      <c r="C5" s="50"/>
      <c r="D5" s="50"/>
      <c r="E5" s="50"/>
      <c r="L5" s="72"/>
      <c r="M5" s="72"/>
      <c r="N5" s="72"/>
      <c r="O5" s="72"/>
      <c r="P5" s="72"/>
      <c r="Q5" s="72"/>
      <c r="R5" s="71"/>
      <c r="S5" s="71"/>
    </row>
    <row r="6" spans="1:22" ht="18" customHeight="1">
      <c r="A6" s="29"/>
      <c r="B6" s="50"/>
      <c r="C6" s="50"/>
      <c r="D6" s="50"/>
      <c r="E6" s="50"/>
      <c r="H6" s="330" t="s">
        <v>300</v>
      </c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1"/>
      <c r="U6" s="331"/>
      <c r="V6" s="331"/>
    </row>
    <row r="7" spans="1:22" ht="18" customHeight="1">
      <c r="A7" s="73"/>
      <c r="B7" s="76"/>
      <c r="C7" s="75"/>
      <c r="D7" s="75"/>
      <c r="E7" s="75"/>
      <c r="F7" s="75"/>
      <c r="G7" s="75"/>
      <c r="H7" s="332" t="str">
        <f>Coordonnées!$H$27</f>
        <v>Compte</v>
      </c>
      <c r="I7" s="332"/>
      <c r="J7" s="332"/>
      <c r="K7" s="332" t="str">
        <f>Coordonnées!$H$27</f>
        <v>Compte</v>
      </c>
      <c r="L7" s="332"/>
      <c r="M7" s="332"/>
      <c r="N7" s="332" t="str">
        <f>Coordonnées!$H$27</f>
        <v>Compte</v>
      </c>
      <c r="O7" s="332"/>
      <c r="P7" s="332"/>
      <c r="Q7" s="332" t="str">
        <f>Coordonnées!$H$27</f>
        <v>Compte</v>
      </c>
      <c r="R7" s="332"/>
      <c r="S7" s="332"/>
      <c r="T7" s="332" t="str">
        <f>Coordonnées!$H$27</f>
        <v>Compte</v>
      </c>
      <c r="U7" s="332"/>
      <c r="V7" s="332"/>
    </row>
    <row r="8" spans="1:22" ht="18" customHeight="1">
      <c r="A8" s="73"/>
      <c r="B8" s="79"/>
      <c r="C8" s="75"/>
      <c r="D8" s="75"/>
      <c r="E8" s="75"/>
      <c r="F8" s="75"/>
      <c r="G8" s="75"/>
      <c r="H8" s="333" t="s">
        <v>31</v>
      </c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5"/>
      <c r="U8" s="335"/>
      <c r="V8" s="336"/>
    </row>
    <row r="9" spans="1:22" ht="18" customHeight="1">
      <c r="A9" s="337" t="s">
        <v>2</v>
      </c>
      <c r="B9" s="338"/>
      <c r="C9" s="337"/>
      <c r="D9" s="337"/>
      <c r="E9" s="337"/>
      <c r="F9" s="337"/>
      <c r="G9" s="337"/>
      <c r="H9" s="339">
        <f>K9-1</f>
        <v>2013</v>
      </c>
      <c r="I9" s="339"/>
      <c r="J9" s="339"/>
      <c r="K9" s="339">
        <f>N9-1</f>
        <v>2014</v>
      </c>
      <c r="L9" s="339"/>
      <c r="M9" s="339"/>
      <c r="N9" s="339">
        <f>Q9-1</f>
        <v>2015</v>
      </c>
      <c r="O9" s="339"/>
      <c r="P9" s="339"/>
      <c r="Q9" s="339">
        <f>T9-1</f>
        <v>2016</v>
      </c>
      <c r="R9" s="339"/>
      <c r="S9" s="339"/>
      <c r="T9" s="339">
        <f>R2</f>
        <v>2017</v>
      </c>
      <c r="U9" s="339"/>
      <c r="V9" s="339"/>
    </row>
    <row r="10" spans="1:22" ht="18" customHeight="1">
      <c r="A10" s="340" t="s">
        <v>13</v>
      </c>
      <c r="B10" s="341"/>
      <c r="C10" s="341"/>
      <c r="D10" s="341"/>
      <c r="E10" s="341"/>
      <c r="F10" s="341"/>
      <c r="G10" s="341"/>
      <c r="H10" s="342">
        <v>2956475.35</v>
      </c>
      <c r="I10" s="343">
        <v>5512664.26</v>
      </c>
      <c r="J10" s="344">
        <v>5512664.26</v>
      </c>
      <c r="K10" s="342">
        <v>3235252.17</v>
      </c>
      <c r="L10" s="343">
        <v>5512664.26</v>
      </c>
      <c r="M10" s="344">
        <v>5512664.26</v>
      </c>
      <c r="N10" s="342">
        <v>3122138.68</v>
      </c>
      <c r="O10" s="343">
        <v>5512664.26</v>
      </c>
      <c r="P10" s="344">
        <v>5512664.26</v>
      </c>
      <c r="Q10" s="342">
        <v>3079336.82</v>
      </c>
      <c r="R10" s="343">
        <v>5512664.26</v>
      </c>
      <c r="S10" s="344">
        <v>5512664.26</v>
      </c>
      <c r="T10" s="342">
        <v>3189576.98</v>
      </c>
      <c r="U10" s="343">
        <v>5512664.26</v>
      </c>
      <c r="V10" s="344">
        <v>5512664.26</v>
      </c>
    </row>
    <row r="11" spans="1:22" ht="18" customHeight="1">
      <c r="A11" s="345" t="s">
        <v>14</v>
      </c>
      <c r="B11" s="346"/>
      <c r="C11" s="346"/>
      <c r="D11" s="346"/>
      <c r="E11" s="346"/>
      <c r="F11" s="346"/>
      <c r="G11" s="346"/>
      <c r="H11" s="347">
        <v>1263571.47</v>
      </c>
      <c r="I11" s="348">
        <v>2726342.74</v>
      </c>
      <c r="J11" s="349">
        <v>2726342.74</v>
      </c>
      <c r="K11" s="347">
        <v>1186289.71</v>
      </c>
      <c r="L11" s="348">
        <v>2726342.74</v>
      </c>
      <c r="M11" s="349">
        <v>2726342.74</v>
      </c>
      <c r="N11" s="347">
        <v>1196276.53</v>
      </c>
      <c r="O11" s="348">
        <v>2726342.74</v>
      </c>
      <c r="P11" s="349">
        <v>2726342.74</v>
      </c>
      <c r="Q11" s="347">
        <v>1208125.29</v>
      </c>
      <c r="R11" s="348">
        <v>2726342.74</v>
      </c>
      <c r="S11" s="349">
        <v>2726342.74</v>
      </c>
      <c r="T11" s="347">
        <v>1197469.55</v>
      </c>
      <c r="U11" s="348">
        <v>2726342.74</v>
      </c>
      <c r="V11" s="349">
        <v>2726342.74</v>
      </c>
    </row>
    <row r="12" spans="1:22" ht="18" customHeight="1">
      <c r="A12" s="345" t="s">
        <v>15</v>
      </c>
      <c r="B12" s="346"/>
      <c r="C12" s="346"/>
      <c r="D12" s="346"/>
      <c r="E12" s="346"/>
      <c r="F12" s="346"/>
      <c r="G12" s="346"/>
      <c r="H12" s="347">
        <v>1578398.16</v>
      </c>
      <c r="I12" s="348">
        <v>4264832.04</v>
      </c>
      <c r="J12" s="349">
        <v>4264832.04</v>
      </c>
      <c r="K12" s="347">
        <v>1679384.72</v>
      </c>
      <c r="L12" s="348">
        <v>4264832.04</v>
      </c>
      <c r="M12" s="349">
        <v>4264832.04</v>
      </c>
      <c r="N12" s="347">
        <v>1780501.66</v>
      </c>
      <c r="O12" s="348">
        <v>4264832.04</v>
      </c>
      <c r="P12" s="349">
        <v>4264832.04</v>
      </c>
      <c r="Q12" s="347">
        <v>1737193.31</v>
      </c>
      <c r="R12" s="348">
        <v>4264832.04</v>
      </c>
      <c r="S12" s="349">
        <v>4264832.04</v>
      </c>
      <c r="T12" s="347">
        <v>1870933.76</v>
      </c>
      <c r="U12" s="348">
        <v>4264832.04</v>
      </c>
      <c r="V12" s="349">
        <v>4264832.04</v>
      </c>
    </row>
    <row r="13" spans="1:22" ht="18" customHeight="1">
      <c r="A13" s="345" t="s">
        <v>16</v>
      </c>
      <c r="B13" s="346"/>
      <c r="C13" s="346"/>
      <c r="D13" s="346"/>
      <c r="E13" s="346"/>
      <c r="F13" s="346"/>
      <c r="G13" s="346"/>
      <c r="H13" s="347">
        <v>769193.76</v>
      </c>
      <c r="I13" s="348">
        <v>41563.69</v>
      </c>
      <c r="J13" s="349">
        <v>41563.69</v>
      </c>
      <c r="K13" s="347">
        <v>796984.94</v>
      </c>
      <c r="L13" s="348">
        <v>41563.69</v>
      </c>
      <c r="M13" s="349">
        <v>41563.69</v>
      </c>
      <c r="N13" s="347">
        <v>881130.52</v>
      </c>
      <c r="O13" s="348">
        <v>41563.69</v>
      </c>
      <c r="P13" s="349">
        <v>41563.69</v>
      </c>
      <c r="Q13" s="347">
        <v>919130.87</v>
      </c>
      <c r="R13" s="348">
        <v>41563.69</v>
      </c>
      <c r="S13" s="349">
        <v>41563.69</v>
      </c>
      <c r="T13" s="347">
        <v>947262.32</v>
      </c>
      <c r="U13" s="348">
        <v>41563.69</v>
      </c>
      <c r="V13" s="349">
        <v>41563.69</v>
      </c>
    </row>
    <row r="14" spans="1:22" ht="18" customHeight="1" thickBot="1">
      <c r="A14" s="350" t="s">
        <v>307</v>
      </c>
      <c r="B14" s="351"/>
      <c r="C14" s="351"/>
      <c r="D14" s="351"/>
      <c r="E14" s="351"/>
      <c r="F14" s="351"/>
      <c r="G14" s="351"/>
      <c r="H14" s="352">
        <v>0</v>
      </c>
      <c r="I14" s="353">
        <v>0</v>
      </c>
      <c r="J14" s="354">
        <v>0</v>
      </c>
      <c r="K14" s="352">
        <v>0</v>
      </c>
      <c r="L14" s="353">
        <v>0</v>
      </c>
      <c r="M14" s="354">
        <v>0</v>
      </c>
      <c r="N14" s="352">
        <v>0</v>
      </c>
      <c r="O14" s="353">
        <v>0</v>
      </c>
      <c r="P14" s="354">
        <v>0</v>
      </c>
      <c r="Q14" s="352">
        <v>0</v>
      </c>
      <c r="R14" s="353">
        <v>0</v>
      </c>
      <c r="S14" s="354">
        <v>0</v>
      </c>
      <c r="T14" s="352">
        <v>0</v>
      </c>
      <c r="U14" s="353">
        <v>0</v>
      </c>
      <c r="V14" s="354">
        <v>0</v>
      </c>
    </row>
    <row r="15" spans="1:22" ht="18" customHeight="1" thickBot="1">
      <c r="A15" s="322" t="s">
        <v>328</v>
      </c>
      <c r="B15" s="323"/>
      <c r="C15" s="323"/>
      <c r="D15" s="323"/>
      <c r="E15" s="323"/>
      <c r="F15" s="323"/>
      <c r="G15" s="323"/>
      <c r="H15" s="355">
        <f>SUM(H10:H14)</f>
        <v>6567638.74</v>
      </c>
      <c r="I15" s="356"/>
      <c r="J15" s="357"/>
      <c r="K15" s="356">
        <f>SUM(K10:K14)</f>
        <v>6897911.539999999</v>
      </c>
      <c r="L15" s="356"/>
      <c r="M15" s="356"/>
      <c r="N15" s="355">
        <f>SUM(N10:N14)</f>
        <v>6980047.390000001</v>
      </c>
      <c r="O15" s="356"/>
      <c r="P15" s="357"/>
      <c r="Q15" s="356">
        <f>SUM(Q10:Q14)</f>
        <v>6943786.29</v>
      </c>
      <c r="R15" s="356"/>
      <c r="S15" s="357"/>
      <c r="T15" s="356">
        <f>SUM(T10:T14)</f>
        <v>7205242.61</v>
      </c>
      <c r="U15" s="356"/>
      <c r="V15" s="357"/>
    </row>
    <row r="16" spans="1:22" ht="18" customHeight="1">
      <c r="A16" s="345" t="s">
        <v>30</v>
      </c>
      <c r="B16" s="346"/>
      <c r="C16" s="346"/>
      <c r="D16" s="346"/>
      <c r="E16" s="346"/>
      <c r="F16" s="346"/>
      <c r="G16" s="346"/>
      <c r="H16" s="358">
        <v>436536.54</v>
      </c>
      <c r="I16" s="359">
        <v>1521059.02</v>
      </c>
      <c r="J16" s="360">
        <v>2351270.66</v>
      </c>
      <c r="K16" s="358">
        <v>432614.06</v>
      </c>
      <c r="L16" s="359">
        <v>1659060.83</v>
      </c>
      <c r="M16" s="360">
        <v>1521059.02</v>
      </c>
      <c r="N16" s="358">
        <v>558731.55</v>
      </c>
      <c r="O16" s="359">
        <v>2230351.92</v>
      </c>
      <c r="P16" s="360">
        <v>1659060.83</v>
      </c>
      <c r="Q16" s="358">
        <v>537494.73</v>
      </c>
      <c r="R16" s="359">
        <v>2351270.66</v>
      </c>
      <c r="S16" s="360">
        <v>2230351.92</v>
      </c>
      <c r="T16" s="358">
        <v>402524.77</v>
      </c>
      <c r="U16" s="359">
        <v>2351270.66</v>
      </c>
      <c r="V16" s="360">
        <v>2230351.92</v>
      </c>
    </row>
    <row r="17" spans="1:22" ht="18" customHeight="1" thickBot="1">
      <c r="A17" s="350" t="s">
        <v>3</v>
      </c>
      <c r="B17" s="351"/>
      <c r="C17" s="351"/>
      <c r="D17" s="351"/>
      <c r="E17" s="351"/>
      <c r="F17" s="351"/>
      <c r="G17" s="351"/>
      <c r="H17" s="352">
        <v>0</v>
      </c>
      <c r="I17" s="353">
        <v>1192323.53</v>
      </c>
      <c r="J17" s="354">
        <v>824300.6</v>
      </c>
      <c r="K17" s="352">
        <v>92514.4</v>
      </c>
      <c r="L17" s="353">
        <v>4295659.86</v>
      </c>
      <c r="M17" s="354">
        <v>1192323.53</v>
      </c>
      <c r="N17" s="352">
        <v>65324.41</v>
      </c>
      <c r="O17" s="353">
        <v>1045347.08</v>
      </c>
      <c r="P17" s="354">
        <v>4295659.86</v>
      </c>
      <c r="Q17" s="352">
        <v>0</v>
      </c>
      <c r="R17" s="353">
        <v>824300.6</v>
      </c>
      <c r="S17" s="354">
        <v>1045347.08</v>
      </c>
      <c r="T17" s="352">
        <v>476228.36</v>
      </c>
      <c r="U17" s="353">
        <v>824300.6</v>
      </c>
      <c r="V17" s="354">
        <v>1045347.08</v>
      </c>
    </row>
    <row r="18" spans="1:22" ht="18" customHeight="1" thickBot="1">
      <c r="A18" s="365" t="s">
        <v>329</v>
      </c>
      <c r="B18" s="366"/>
      <c r="C18" s="366"/>
      <c r="D18" s="366"/>
      <c r="E18" s="366"/>
      <c r="F18" s="366"/>
      <c r="G18" s="366"/>
      <c r="H18" s="367">
        <f>SUM(H15:H17)</f>
        <v>7004175.28</v>
      </c>
      <c r="I18" s="368"/>
      <c r="J18" s="369"/>
      <c r="K18" s="368">
        <f>SUM(K15:K17)</f>
        <v>7423039.999999999</v>
      </c>
      <c r="L18" s="368"/>
      <c r="M18" s="368"/>
      <c r="N18" s="367">
        <f>SUM(N15:N17)</f>
        <v>7604103.350000001</v>
      </c>
      <c r="O18" s="368"/>
      <c r="P18" s="369"/>
      <c r="Q18" s="367">
        <f>SUM(Q15:Q17)</f>
        <v>7481281.02</v>
      </c>
      <c r="R18" s="368"/>
      <c r="S18" s="369"/>
      <c r="T18" s="367">
        <f>SUM(T15:T17)</f>
        <v>8083995.740000001</v>
      </c>
      <c r="U18" s="368"/>
      <c r="V18" s="369"/>
    </row>
    <row r="19" spans="1:19" s="196" customFormat="1" ht="27.75" customHeight="1">
      <c r="A19" s="211" t="s">
        <v>327</v>
      </c>
      <c r="B19" s="212"/>
      <c r="C19" s="212"/>
      <c r="D19" s="212"/>
      <c r="E19" s="212"/>
      <c r="H19" s="213"/>
      <c r="I19" s="213"/>
      <c r="J19" s="213"/>
      <c r="K19" s="213"/>
      <c r="L19" s="214"/>
      <c r="M19" s="214"/>
      <c r="N19" s="214"/>
      <c r="O19" s="214"/>
      <c r="P19" s="214"/>
      <c r="Q19" s="214"/>
      <c r="R19" s="214"/>
      <c r="S19" s="214"/>
    </row>
    <row r="20" spans="1:22" ht="18" customHeight="1">
      <c r="A20" s="74"/>
      <c r="B20" s="75"/>
      <c r="C20" s="75"/>
      <c r="D20" s="75"/>
      <c r="E20" s="75"/>
      <c r="F20" s="75"/>
      <c r="G20" s="75"/>
      <c r="H20" s="361" t="s">
        <v>32</v>
      </c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3"/>
      <c r="U20" s="363"/>
      <c r="V20" s="364"/>
    </row>
    <row r="21" spans="1:22" ht="18" customHeight="1">
      <c r="A21" s="337" t="s">
        <v>2</v>
      </c>
      <c r="B21" s="337"/>
      <c r="C21" s="337"/>
      <c r="D21" s="337"/>
      <c r="E21" s="337"/>
      <c r="F21" s="337"/>
      <c r="G21" s="337"/>
      <c r="H21" s="339">
        <f>K21-1</f>
        <v>2013</v>
      </c>
      <c r="I21" s="339"/>
      <c r="J21" s="339"/>
      <c r="K21" s="339">
        <f>N21-1</f>
        <v>2014</v>
      </c>
      <c r="L21" s="339"/>
      <c r="M21" s="339"/>
      <c r="N21" s="339">
        <f>Q21-1</f>
        <v>2015</v>
      </c>
      <c r="O21" s="339"/>
      <c r="P21" s="339"/>
      <c r="Q21" s="339">
        <f>T21-1</f>
        <v>2016</v>
      </c>
      <c r="R21" s="339"/>
      <c r="S21" s="339"/>
      <c r="T21" s="339">
        <f>R2</f>
        <v>2017</v>
      </c>
      <c r="U21" s="339"/>
      <c r="V21" s="339"/>
    </row>
    <row r="22" spans="1:22" ht="18" customHeight="1">
      <c r="A22" s="345" t="s">
        <v>17</v>
      </c>
      <c r="B22" s="346"/>
      <c r="C22" s="346"/>
      <c r="D22" s="346"/>
      <c r="E22" s="346"/>
      <c r="F22" s="346"/>
      <c r="G22" s="370"/>
      <c r="H22" s="342">
        <v>174600.67</v>
      </c>
      <c r="I22" s="343">
        <v>373432.17</v>
      </c>
      <c r="J22" s="344">
        <v>697745.74</v>
      </c>
      <c r="K22" s="342">
        <v>195455.2</v>
      </c>
      <c r="L22" s="343">
        <v>373432.17</v>
      </c>
      <c r="M22" s="344">
        <v>697745.74</v>
      </c>
      <c r="N22" s="342">
        <v>184703.15</v>
      </c>
      <c r="O22" s="343">
        <v>373432.17</v>
      </c>
      <c r="P22" s="344">
        <v>697745.74</v>
      </c>
      <c r="Q22" s="342">
        <v>251427.96</v>
      </c>
      <c r="R22" s="343">
        <v>373432.17</v>
      </c>
      <c r="S22" s="344">
        <v>697745.74</v>
      </c>
      <c r="T22" s="342">
        <v>261687.01</v>
      </c>
      <c r="U22" s="343">
        <v>373432.17</v>
      </c>
      <c r="V22" s="344">
        <v>697745.74</v>
      </c>
    </row>
    <row r="23" spans="1:22" ht="18" customHeight="1">
      <c r="A23" s="345" t="s">
        <v>15</v>
      </c>
      <c r="B23" s="346"/>
      <c r="C23" s="346"/>
      <c r="D23" s="346"/>
      <c r="E23" s="346"/>
      <c r="F23" s="346"/>
      <c r="G23" s="370"/>
      <c r="H23" s="347">
        <v>6453610.77</v>
      </c>
      <c r="I23" s="348">
        <v>12728583.2</v>
      </c>
      <c r="J23" s="349">
        <v>13240574.68</v>
      </c>
      <c r="K23" s="347">
        <v>6723669.84</v>
      </c>
      <c r="L23" s="348">
        <v>12728583.2</v>
      </c>
      <c r="M23" s="349">
        <v>13240574.68</v>
      </c>
      <c r="N23" s="347">
        <v>6251721.27</v>
      </c>
      <c r="O23" s="348">
        <v>12728583.2</v>
      </c>
      <c r="P23" s="349">
        <v>13240574.68</v>
      </c>
      <c r="Q23" s="347">
        <v>7210481.97</v>
      </c>
      <c r="R23" s="348">
        <v>12728583.2</v>
      </c>
      <c r="S23" s="349">
        <v>13240574.68</v>
      </c>
      <c r="T23" s="347">
        <v>7149620.53</v>
      </c>
      <c r="U23" s="348">
        <v>12728583.2</v>
      </c>
      <c r="V23" s="349">
        <v>13240574.68</v>
      </c>
    </row>
    <row r="24" spans="1:22" ht="18" customHeight="1">
      <c r="A24" s="345" t="s">
        <v>16</v>
      </c>
      <c r="B24" s="346"/>
      <c r="C24" s="346"/>
      <c r="D24" s="346"/>
      <c r="E24" s="346"/>
      <c r="F24" s="346"/>
      <c r="G24" s="370"/>
      <c r="H24" s="347">
        <v>117319.61</v>
      </c>
      <c r="I24" s="348">
        <v>548784.99</v>
      </c>
      <c r="J24" s="349">
        <v>408005.67</v>
      </c>
      <c r="K24" s="347">
        <v>62033.97</v>
      </c>
      <c r="L24" s="348">
        <v>548784.99</v>
      </c>
      <c r="M24" s="349">
        <v>408005.67</v>
      </c>
      <c r="N24" s="347">
        <v>94523.31</v>
      </c>
      <c r="O24" s="348">
        <v>548784.99</v>
      </c>
      <c r="P24" s="349">
        <v>408005.67</v>
      </c>
      <c r="Q24" s="347">
        <v>132912.62</v>
      </c>
      <c r="R24" s="348">
        <v>548784.99</v>
      </c>
      <c r="S24" s="349">
        <v>408005.67</v>
      </c>
      <c r="T24" s="347">
        <v>81242.79</v>
      </c>
      <c r="U24" s="348">
        <v>548784.99</v>
      </c>
      <c r="V24" s="349">
        <v>408005.67</v>
      </c>
    </row>
    <row r="25" spans="1:22" ht="18" customHeight="1" thickBot="1">
      <c r="A25" s="350" t="s">
        <v>3</v>
      </c>
      <c r="B25" s="351"/>
      <c r="C25" s="351"/>
      <c r="D25" s="351"/>
      <c r="E25" s="351"/>
      <c r="F25" s="351"/>
      <c r="G25" s="371"/>
      <c r="H25" s="352">
        <v>0</v>
      </c>
      <c r="I25" s="353">
        <v>0</v>
      </c>
      <c r="J25" s="354">
        <v>0</v>
      </c>
      <c r="K25" s="352">
        <v>0</v>
      </c>
      <c r="L25" s="353">
        <v>0</v>
      </c>
      <c r="M25" s="354">
        <v>0</v>
      </c>
      <c r="N25" s="352">
        <v>0</v>
      </c>
      <c r="O25" s="353">
        <v>0</v>
      </c>
      <c r="P25" s="354">
        <v>0</v>
      </c>
      <c r="Q25" s="352">
        <v>0</v>
      </c>
      <c r="R25" s="353">
        <v>0</v>
      </c>
      <c r="S25" s="354">
        <v>0</v>
      </c>
      <c r="T25" s="352">
        <v>0</v>
      </c>
      <c r="U25" s="353">
        <v>0</v>
      </c>
      <c r="V25" s="354">
        <v>0</v>
      </c>
    </row>
    <row r="26" spans="1:22" ht="18" customHeight="1" thickBot="1">
      <c r="A26" s="322" t="s">
        <v>328</v>
      </c>
      <c r="B26" s="323"/>
      <c r="C26" s="323"/>
      <c r="D26" s="323"/>
      <c r="E26" s="323"/>
      <c r="F26" s="323"/>
      <c r="G26" s="324"/>
      <c r="H26" s="355">
        <f>SUM(H22:H25)</f>
        <v>6745531.05</v>
      </c>
      <c r="I26" s="356"/>
      <c r="J26" s="356"/>
      <c r="K26" s="355">
        <f>SUM(K22:K25)</f>
        <v>6981159.01</v>
      </c>
      <c r="L26" s="356"/>
      <c r="M26" s="357"/>
      <c r="N26" s="356">
        <f>SUM(N22:N25)</f>
        <v>6530947.7299999995</v>
      </c>
      <c r="O26" s="356"/>
      <c r="P26" s="356"/>
      <c r="Q26" s="355">
        <f>SUM(Q22:Q25)</f>
        <v>7594822.55</v>
      </c>
      <c r="R26" s="356"/>
      <c r="S26" s="357"/>
      <c r="T26" s="355">
        <f>SUM(T22:T25)</f>
        <v>7492550.33</v>
      </c>
      <c r="U26" s="356"/>
      <c r="V26" s="357"/>
    </row>
    <row r="27" spans="1:22" ht="18" customHeight="1">
      <c r="A27" s="345" t="s">
        <v>30</v>
      </c>
      <c r="B27" s="346"/>
      <c r="C27" s="346"/>
      <c r="D27" s="346"/>
      <c r="E27" s="346"/>
      <c r="F27" s="346"/>
      <c r="G27" s="370"/>
      <c r="H27" s="358">
        <v>791102.89</v>
      </c>
      <c r="I27" s="359">
        <v>6001218.28833333</v>
      </c>
      <c r="J27" s="360">
        <v>5811470.08333333</v>
      </c>
      <c r="K27" s="358">
        <v>774730.46</v>
      </c>
      <c r="L27" s="359">
        <v>6001218.28833333</v>
      </c>
      <c r="M27" s="360">
        <v>5811470.08333333</v>
      </c>
      <c r="N27" s="358">
        <v>628416.39</v>
      </c>
      <c r="O27" s="359">
        <v>6001218.28833333</v>
      </c>
      <c r="P27" s="360">
        <v>5811470.08333333</v>
      </c>
      <c r="Q27" s="358">
        <v>17517.15</v>
      </c>
      <c r="R27" s="359">
        <v>6001218.28833333</v>
      </c>
      <c r="S27" s="360">
        <v>5811470.08333333</v>
      </c>
      <c r="T27" s="358">
        <v>792835.49</v>
      </c>
      <c r="U27" s="359">
        <v>6001218.28833333</v>
      </c>
      <c r="V27" s="360">
        <v>5811470.08333333</v>
      </c>
    </row>
    <row r="28" spans="1:22" ht="18" customHeight="1" thickBot="1">
      <c r="A28" s="350" t="s">
        <v>3</v>
      </c>
      <c r="B28" s="351"/>
      <c r="C28" s="351"/>
      <c r="D28" s="351"/>
      <c r="E28" s="351"/>
      <c r="F28" s="351"/>
      <c r="G28" s="371"/>
      <c r="H28" s="352">
        <v>0</v>
      </c>
      <c r="I28" s="353">
        <v>0</v>
      </c>
      <c r="J28" s="354">
        <v>0</v>
      </c>
      <c r="K28" s="352">
        <v>0</v>
      </c>
      <c r="L28" s="353">
        <v>0</v>
      </c>
      <c r="M28" s="354">
        <v>0</v>
      </c>
      <c r="N28" s="352">
        <v>0</v>
      </c>
      <c r="O28" s="353">
        <v>0</v>
      </c>
      <c r="P28" s="354">
        <v>0</v>
      </c>
      <c r="Q28" s="352">
        <v>0</v>
      </c>
      <c r="R28" s="353">
        <v>0</v>
      </c>
      <c r="S28" s="354">
        <v>0</v>
      </c>
      <c r="T28" s="352">
        <v>0</v>
      </c>
      <c r="U28" s="353">
        <v>0</v>
      </c>
      <c r="V28" s="354">
        <v>0</v>
      </c>
    </row>
    <row r="29" spans="1:22" ht="18" customHeight="1" thickBot="1">
      <c r="A29" s="365" t="s">
        <v>329</v>
      </c>
      <c r="B29" s="366"/>
      <c r="C29" s="366"/>
      <c r="D29" s="366"/>
      <c r="E29" s="366"/>
      <c r="F29" s="366"/>
      <c r="G29" s="372"/>
      <c r="H29" s="367">
        <f>SUM(H26:H28)</f>
        <v>7536633.9399999995</v>
      </c>
      <c r="I29" s="368"/>
      <c r="J29" s="368"/>
      <c r="K29" s="367">
        <f>SUM(K26:K28)</f>
        <v>7755889.47</v>
      </c>
      <c r="L29" s="368"/>
      <c r="M29" s="369"/>
      <c r="N29" s="368">
        <f>SUM(N26:N28)</f>
        <v>7159364.119999999</v>
      </c>
      <c r="O29" s="368"/>
      <c r="P29" s="368"/>
      <c r="Q29" s="367">
        <f>SUM(Q26:Q28)</f>
        <v>7612339.7</v>
      </c>
      <c r="R29" s="368"/>
      <c r="S29" s="369"/>
      <c r="T29" s="367">
        <f>SUM(T26:T28)</f>
        <v>8285385.82</v>
      </c>
      <c r="U29" s="368"/>
      <c r="V29" s="369"/>
    </row>
    <row r="30" spans="1:19" ht="16.5" customHeight="1">
      <c r="A30" s="107" t="s">
        <v>327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</sheetData>
  <sheetProtection/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29:G29"/>
    <mergeCell ref="H29:J29"/>
    <mergeCell ref="K29:M29"/>
    <mergeCell ref="N29:P29"/>
    <mergeCell ref="Q29:S29"/>
    <mergeCell ref="T29:V29"/>
    <mergeCell ref="A28:G28"/>
    <mergeCell ref="H28:J28"/>
    <mergeCell ref="K28:M28"/>
    <mergeCell ref="N28:P28"/>
    <mergeCell ref="Q28:S28"/>
    <mergeCell ref="T28:V28"/>
    <mergeCell ref="A27:G27"/>
    <mergeCell ref="H27:J27"/>
    <mergeCell ref="K27:M27"/>
    <mergeCell ref="N27:P27"/>
    <mergeCell ref="Q27:S27"/>
    <mergeCell ref="T27:V27"/>
    <mergeCell ref="A26:G26"/>
    <mergeCell ref="H26:J26"/>
    <mergeCell ref="K26:M26"/>
    <mergeCell ref="N26:P26"/>
    <mergeCell ref="Q26:S26"/>
    <mergeCell ref="T26:V26"/>
    <mergeCell ref="A25:G25"/>
    <mergeCell ref="H25:J25"/>
    <mergeCell ref="K25:M25"/>
    <mergeCell ref="N25:P25"/>
    <mergeCell ref="Q25:S25"/>
    <mergeCell ref="T25:V25"/>
    <mergeCell ref="A24:G24"/>
    <mergeCell ref="H24:J24"/>
    <mergeCell ref="K24:M24"/>
    <mergeCell ref="N24:P24"/>
    <mergeCell ref="Q24:S24"/>
    <mergeCell ref="T24:V24"/>
    <mergeCell ref="A23:G23"/>
    <mergeCell ref="H23:J23"/>
    <mergeCell ref="K23:M23"/>
    <mergeCell ref="N23:P23"/>
    <mergeCell ref="Q23:S23"/>
    <mergeCell ref="T23:V23"/>
    <mergeCell ref="A22:G22"/>
    <mergeCell ref="H22:J22"/>
    <mergeCell ref="K22:M22"/>
    <mergeCell ref="N22:P22"/>
    <mergeCell ref="Q22:S22"/>
    <mergeCell ref="T22:V22"/>
    <mergeCell ref="A21:G21"/>
    <mergeCell ref="H21:J21"/>
    <mergeCell ref="K21:M21"/>
    <mergeCell ref="N21:P21"/>
    <mergeCell ref="Q21:S21"/>
    <mergeCell ref="T21:V21"/>
    <mergeCell ref="H20:V20"/>
    <mergeCell ref="A18:G18"/>
    <mergeCell ref="H18:J18"/>
    <mergeCell ref="K18:M18"/>
    <mergeCell ref="N18:P18"/>
    <mergeCell ref="Q18:S18"/>
    <mergeCell ref="T18:V18"/>
    <mergeCell ref="A17:G17"/>
    <mergeCell ref="H17:J17"/>
    <mergeCell ref="K17:M17"/>
    <mergeCell ref="N17:P17"/>
    <mergeCell ref="Q17:S17"/>
    <mergeCell ref="T17:V17"/>
    <mergeCell ref="A16:G16"/>
    <mergeCell ref="H16:J16"/>
    <mergeCell ref="K16:M16"/>
    <mergeCell ref="N16:P16"/>
    <mergeCell ref="Q16:S16"/>
    <mergeCell ref="T16:V16"/>
    <mergeCell ref="A15:G15"/>
    <mergeCell ref="H15:J15"/>
    <mergeCell ref="K15:M15"/>
    <mergeCell ref="N15:P15"/>
    <mergeCell ref="Q15:S15"/>
    <mergeCell ref="T15:V15"/>
    <mergeCell ref="A14:G14"/>
    <mergeCell ref="H14:J14"/>
    <mergeCell ref="K14:M14"/>
    <mergeCell ref="N14:P14"/>
    <mergeCell ref="Q14:S14"/>
    <mergeCell ref="T14:V14"/>
    <mergeCell ref="A13:G13"/>
    <mergeCell ref="H13:J13"/>
    <mergeCell ref="K13:M13"/>
    <mergeCell ref="N13:P13"/>
    <mergeCell ref="Q13:S13"/>
    <mergeCell ref="T13:V13"/>
    <mergeCell ref="A12:G12"/>
    <mergeCell ref="H12:J12"/>
    <mergeCell ref="K12:M12"/>
    <mergeCell ref="N12:P12"/>
    <mergeCell ref="Q12:S12"/>
    <mergeCell ref="T12:V12"/>
    <mergeCell ref="A11:G11"/>
    <mergeCell ref="H11:J11"/>
    <mergeCell ref="K11:M11"/>
    <mergeCell ref="N11:P11"/>
    <mergeCell ref="Q11:S11"/>
    <mergeCell ref="T11:V11"/>
    <mergeCell ref="A10:G10"/>
    <mergeCell ref="H10:J10"/>
    <mergeCell ref="K10:M10"/>
    <mergeCell ref="N10:P10"/>
    <mergeCell ref="Q10:S10"/>
    <mergeCell ref="T10:V10"/>
    <mergeCell ref="H8:V8"/>
    <mergeCell ref="A9:G9"/>
    <mergeCell ref="H9:J9"/>
    <mergeCell ref="K9:M9"/>
    <mergeCell ref="N9:P9"/>
    <mergeCell ref="Q9:S9"/>
    <mergeCell ref="T9:V9"/>
    <mergeCell ref="P3:Q3"/>
    <mergeCell ref="R3:S3"/>
    <mergeCell ref="H6:V6"/>
    <mergeCell ref="H7:J7"/>
    <mergeCell ref="K7:M7"/>
    <mergeCell ref="N7:P7"/>
    <mergeCell ref="Q7:S7"/>
    <mergeCell ref="T7:V7"/>
    <mergeCell ref="A1:C2"/>
    <mergeCell ref="D1:I2"/>
    <mergeCell ref="J1:O2"/>
    <mergeCell ref="P1:Q1"/>
    <mergeCell ref="R1:S1"/>
    <mergeCell ref="P2:Q2"/>
    <mergeCell ref="R2:S2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0"/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302" t="str">
        <f>Coordonnées!A1</f>
        <v>Synthèse des Comptes</v>
      </c>
      <c r="B1" s="303"/>
      <c r="C1" s="303"/>
      <c r="D1" s="299" t="str">
        <f>Coordonnées!D1</f>
        <v>Administration communale de :</v>
      </c>
      <c r="E1" s="299"/>
      <c r="F1" s="299"/>
      <c r="G1" s="299"/>
      <c r="H1" s="299"/>
      <c r="I1" s="299"/>
      <c r="J1" s="297" t="str">
        <f>Coordonnées!J1</f>
        <v>ANHEE</v>
      </c>
      <c r="K1" s="297"/>
      <c r="L1" s="297"/>
      <c r="M1" s="297"/>
      <c r="N1" s="297"/>
      <c r="O1" s="297"/>
      <c r="P1" s="274" t="str">
        <f>Coordonnées!P1</f>
        <v>Code INS</v>
      </c>
      <c r="Q1" s="275"/>
      <c r="R1" s="270">
        <f>Coordonnées!R1</f>
        <v>91005</v>
      </c>
      <c r="S1" s="271"/>
    </row>
    <row r="2" spans="1:19" ht="12.75">
      <c r="A2" s="304"/>
      <c r="B2" s="305"/>
      <c r="C2" s="305"/>
      <c r="D2" s="300"/>
      <c r="E2" s="300"/>
      <c r="F2" s="301"/>
      <c r="G2" s="301"/>
      <c r="H2" s="300"/>
      <c r="I2" s="300"/>
      <c r="J2" s="298"/>
      <c r="K2" s="298"/>
      <c r="L2" s="298"/>
      <c r="M2" s="298"/>
      <c r="N2" s="298"/>
      <c r="O2" s="298"/>
      <c r="P2" s="276" t="str">
        <f>Coordonnées!P2</f>
        <v>Exercice:</v>
      </c>
      <c r="Q2" s="277"/>
      <c r="R2" s="272">
        <f>Coordonnées!R2</f>
        <v>2017</v>
      </c>
      <c r="S2" s="273"/>
    </row>
    <row r="3" spans="1:19" ht="12.75">
      <c r="A3" s="209" t="str">
        <f>Coordonnées!A3</f>
        <v>Modèle officiel généré par l'application eComptes © SPW.INTERIEUR &amp;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94" t="str">
        <f>Coordonnées!P3</f>
        <v>Version:</v>
      </c>
      <c r="Q3" s="295"/>
      <c r="R3" s="278">
        <f>Coordonnées!R3</f>
        <v>1</v>
      </c>
      <c r="S3" s="279"/>
    </row>
    <row r="4" spans="1:19" ht="12.7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6.5" customHeight="1">
      <c r="A5" s="3"/>
      <c r="B5" s="50"/>
      <c r="C5" s="50"/>
      <c r="D5" s="50"/>
      <c r="E5" s="50"/>
      <c r="L5" s="72"/>
      <c r="M5" s="72"/>
      <c r="N5" s="72"/>
      <c r="O5" s="72"/>
      <c r="P5" s="72"/>
      <c r="Q5" s="72"/>
      <c r="R5" s="71"/>
      <c r="S5" s="71"/>
    </row>
    <row r="6" spans="1:22" ht="18" customHeight="1">
      <c r="A6" s="29"/>
      <c r="B6" s="50"/>
      <c r="C6" s="50"/>
      <c r="D6" s="50"/>
      <c r="E6" s="50"/>
      <c r="H6" s="330" t="s">
        <v>304</v>
      </c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1"/>
      <c r="U6" s="331"/>
      <c r="V6" s="331"/>
    </row>
    <row r="7" spans="1:22" ht="18" customHeight="1">
      <c r="A7" s="73"/>
      <c r="B7" s="76"/>
      <c r="C7" s="75"/>
      <c r="D7" s="75"/>
      <c r="E7" s="75"/>
      <c r="F7" s="75"/>
      <c r="G7" s="75"/>
      <c r="H7" s="332" t="str">
        <f>Coordonnées!$H$27</f>
        <v>Compte</v>
      </c>
      <c r="I7" s="332"/>
      <c r="J7" s="332"/>
      <c r="K7" s="332" t="str">
        <f>Coordonnées!$H$27</f>
        <v>Compte</v>
      </c>
      <c r="L7" s="332"/>
      <c r="M7" s="332"/>
      <c r="N7" s="332" t="str">
        <f>Coordonnées!$H$27</f>
        <v>Compte</v>
      </c>
      <c r="O7" s="332"/>
      <c r="P7" s="332"/>
      <c r="Q7" s="332" t="str">
        <f>Coordonnées!$H$27</f>
        <v>Compte</v>
      </c>
      <c r="R7" s="332"/>
      <c r="S7" s="332"/>
      <c r="T7" s="332" t="str">
        <f>Coordonnées!$H$27</f>
        <v>Compte</v>
      </c>
      <c r="U7" s="332"/>
      <c r="V7" s="332"/>
    </row>
    <row r="8" spans="1:22" ht="18" customHeight="1">
      <c r="A8" s="73"/>
      <c r="B8" s="79"/>
      <c r="C8" s="75"/>
      <c r="D8" s="75"/>
      <c r="E8" s="75"/>
      <c r="F8" s="75"/>
      <c r="G8" s="75"/>
      <c r="H8" s="333" t="s">
        <v>302</v>
      </c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5"/>
      <c r="U8" s="335"/>
      <c r="V8" s="336"/>
    </row>
    <row r="9" spans="1:22" ht="18" customHeight="1">
      <c r="A9" s="337" t="s">
        <v>2</v>
      </c>
      <c r="B9" s="338"/>
      <c r="C9" s="337"/>
      <c r="D9" s="337"/>
      <c r="E9" s="337"/>
      <c r="F9" s="337"/>
      <c r="G9" s="337"/>
      <c r="H9" s="339">
        <f>K9-1</f>
        <v>2013</v>
      </c>
      <c r="I9" s="339"/>
      <c r="J9" s="339"/>
      <c r="K9" s="339">
        <f>N9-1</f>
        <v>2014</v>
      </c>
      <c r="L9" s="339"/>
      <c r="M9" s="339"/>
      <c r="N9" s="339">
        <f>Q9-1</f>
        <v>2015</v>
      </c>
      <c r="O9" s="339"/>
      <c r="P9" s="339"/>
      <c r="Q9" s="339">
        <f>T9-1</f>
        <v>2016</v>
      </c>
      <c r="R9" s="339"/>
      <c r="S9" s="339"/>
      <c r="T9" s="339">
        <f>R2</f>
        <v>2017</v>
      </c>
      <c r="U9" s="339"/>
      <c r="V9" s="339"/>
    </row>
    <row r="10" spans="1:22" ht="18" customHeight="1">
      <c r="A10" s="340" t="s">
        <v>15</v>
      </c>
      <c r="B10" s="341"/>
      <c r="C10" s="341"/>
      <c r="D10" s="341"/>
      <c r="E10" s="341"/>
      <c r="F10" s="341"/>
      <c r="G10" s="341"/>
      <c r="H10" s="342">
        <v>23776.43</v>
      </c>
      <c r="I10" s="343">
        <v>5512664.26</v>
      </c>
      <c r="J10" s="344">
        <v>5512664.26</v>
      </c>
      <c r="K10" s="342">
        <v>0</v>
      </c>
      <c r="L10" s="343">
        <v>5512664.26</v>
      </c>
      <c r="M10" s="344">
        <v>5512664.26</v>
      </c>
      <c r="N10" s="342">
        <v>0</v>
      </c>
      <c r="O10" s="343">
        <v>5512664.26</v>
      </c>
      <c r="P10" s="344">
        <v>5512664.26</v>
      </c>
      <c r="Q10" s="342">
        <v>270</v>
      </c>
      <c r="R10" s="343">
        <v>5512664.26</v>
      </c>
      <c r="S10" s="344">
        <v>5512664.26</v>
      </c>
      <c r="T10" s="342">
        <v>0</v>
      </c>
      <c r="U10" s="343">
        <v>5512664.26</v>
      </c>
      <c r="V10" s="344">
        <v>5512664.26</v>
      </c>
    </row>
    <row r="11" spans="1:22" ht="18" customHeight="1">
      <c r="A11" s="345" t="s">
        <v>305</v>
      </c>
      <c r="B11" s="346"/>
      <c r="C11" s="346"/>
      <c r="D11" s="346"/>
      <c r="E11" s="346"/>
      <c r="F11" s="346"/>
      <c r="G11" s="346"/>
      <c r="H11" s="347">
        <v>1697137.03</v>
      </c>
      <c r="I11" s="348">
        <v>2726342.74</v>
      </c>
      <c r="J11" s="349">
        <v>2726342.74</v>
      </c>
      <c r="K11" s="347">
        <v>664682.14</v>
      </c>
      <c r="L11" s="348">
        <v>2726342.74</v>
      </c>
      <c r="M11" s="349">
        <v>2726342.74</v>
      </c>
      <c r="N11" s="347">
        <v>1710067.82</v>
      </c>
      <c r="O11" s="348">
        <v>2726342.74</v>
      </c>
      <c r="P11" s="349">
        <v>2726342.74</v>
      </c>
      <c r="Q11" s="347">
        <v>1871274.15</v>
      </c>
      <c r="R11" s="348">
        <v>2726342.74</v>
      </c>
      <c r="S11" s="349">
        <v>2726342.74</v>
      </c>
      <c r="T11" s="347">
        <v>1194868.02</v>
      </c>
      <c r="U11" s="348">
        <v>2726342.74</v>
      </c>
      <c r="V11" s="349">
        <v>2726342.74</v>
      </c>
    </row>
    <row r="12" spans="1:22" ht="18" customHeight="1">
      <c r="A12" s="345" t="s">
        <v>16</v>
      </c>
      <c r="B12" s="346"/>
      <c r="C12" s="346"/>
      <c r="D12" s="346"/>
      <c r="E12" s="346"/>
      <c r="F12" s="346"/>
      <c r="G12" s="346"/>
      <c r="H12" s="347">
        <v>2930.74</v>
      </c>
      <c r="I12" s="348">
        <v>4264832.04</v>
      </c>
      <c r="J12" s="349">
        <v>4264832.04</v>
      </c>
      <c r="K12" s="347">
        <v>6043.55</v>
      </c>
      <c r="L12" s="348">
        <v>4264832.04</v>
      </c>
      <c r="M12" s="349">
        <v>4264832.04</v>
      </c>
      <c r="N12" s="347">
        <v>41722.88</v>
      </c>
      <c r="O12" s="348">
        <v>4264832.04</v>
      </c>
      <c r="P12" s="349">
        <v>4264832.04</v>
      </c>
      <c r="Q12" s="347">
        <v>44262.85</v>
      </c>
      <c r="R12" s="348">
        <v>4264832.04</v>
      </c>
      <c r="S12" s="349">
        <v>4264832.04</v>
      </c>
      <c r="T12" s="347">
        <v>31888.51</v>
      </c>
      <c r="U12" s="348">
        <v>4264832.04</v>
      </c>
      <c r="V12" s="349">
        <v>4264832.04</v>
      </c>
    </row>
    <row r="13" spans="1:22" ht="18" customHeight="1">
      <c r="A13" s="345" t="s">
        <v>3</v>
      </c>
      <c r="B13" s="346"/>
      <c r="C13" s="346"/>
      <c r="D13" s="346"/>
      <c r="E13" s="346"/>
      <c r="F13" s="346"/>
      <c r="G13" s="346"/>
      <c r="H13" s="347">
        <v>0</v>
      </c>
      <c r="I13" s="348">
        <v>41563.69</v>
      </c>
      <c r="J13" s="349">
        <v>41563.69</v>
      </c>
      <c r="K13" s="347">
        <v>0</v>
      </c>
      <c r="L13" s="348">
        <v>41563.69</v>
      </c>
      <c r="M13" s="349">
        <v>41563.69</v>
      </c>
      <c r="N13" s="347">
        <v>0</v>
      </c>
      <c r="O13" s="348">
        <v>41563.69</v>
      </c>
      <c r="P13" s="349">
        <v>41563.69</v>
      </c>
      <c r="Q13" s="347">
        <v>0</v>
      </c>
      <c r="R13" s="348">
        <v>41563.69</v>
      </c>
      <c r="S13" s="349">
        <v>41563.69</v>
      </c>
      <c r="T13" s="347">
        <v>0</v>
      </c>
      <c r="U13" s="348">
        <v>41563.69</v>
      </c>
      <c r="V13" s="349">
        <v>41563.69</v>
      </c>
    </row>
    <row r="14" spans="1:22" ht="18" customHeight="1" thickBot="1">
      <c r="A14" s="350"/>
      <c r="B14" s="351"/>
      <c r="C14" s="351"/>
      <c r="D14" s="351"/>
      <c r="E14" s="351"/>
      <c r="F14" s="351"/>
      <c r="G14" s="351"/>
      <c r="H14" s="352">
        <v>0</v>
      </c>
      <c r="I14" s="353">
        <v>0</v>
      </c>
      <c r="J14" s="354">
        <v>0</v>
      </c>
      <c r="K14" s="352">
        <v>0</v>
      </c>
      <c r="L14" s="353">
        <v>0</v>
      </c>
      <c r="M14" s="354">
        <v>0</v>
      </c>
      <c r="N14" s="352">
        <v>0</v>
      </c>
      <c r="O14" s="353">
        <v>0</v>
      </c>
      <c r="P14" s="354">
        <v>0</v>
      </c>
      <c r="Q14" s="352">
        <v>0</v>
      </c>
      <c r="R14" s="353">
        <v>0</v>
      </c>
      <c r="S14" s="354">
        <v>0</v>
      </c>
      <c r="T14" s="352">
        <v>501293</v>
      </c>
      <c r="U14" s="353">
        <v>0</v>
      </c>
      <c r="V14" s="354">
        <v>0</v>
      </c>
    </row>
    <row r="15" spans="1:22" ht="18" customHeight="1" thickBot="1">
      <c r="A15" s="322" t="s">
        <v>328</v>
      </c>
      <c r="B15" s="323"/>
      <c r="C15" s="323"/>
      <c r="D15" s="323"/>
      <c r="E15" s="323"/>
      <c r="F15" s="323"/>
      <c r="G15" s="323"/>
      <c r="H15" s="355">
        <f>SUM(H10:H14)</f>
        <v>1723844.2</v>
      </c>
      <c r="I15" s="356"/>
      <c r="J15" s="357"/>
      <c r="K15" s="356">
        <f>SUM(K10:K14)</f>
        <v>670725.6900000001</v>
      </c>
      <c r="L15" s="356"/>
      <c r="M15" s="356"/>
      <c r="N15" s="355">
        <f>SUM(N10:N14)</f>
        <v>1751790.7</v>
      </c>
      <c r="O15" s="356"/>
      <c r="P15" s="357"/>
      <c r="Q15" s="356">
        <f>SUM(Q10:Q14)</f>
        <v>1915807</v>
      </c>
      <c r="R15" s="356"/>
      <c r="S15" s="357"/>
      <c r="T15" s="356">
        <f>SUM(T10:T14)</f>
        <v>1728049.53</v>
      </c>
      <c r="U15" s="356"/>
      <c r="V15" s="357"/>
    </row>
    <row r="16" spans="1:22" ht="18" customHeight="1">
      <c r="A16" s="345" t="s">
        <v>30</v>
      </c>
      <c r="B16" s="346"/>
      <c r="C16" s="346"/>
      <c r="D16" s="346"/>
      <c r="E16" s="346"/>
      <c r="F16" s="346"/>
      <c r="G16" s="346"/>
      <c r="H16" s="358">
        <v>4928170.9</v>
      </c>
      <c r="I16" s="359">
        <v>1521059.02</v>
      </c>
      <c r="J16" s="360">
        <v>2351270.66</v>
      </c>
      <c r="K16" s="358">
        <v>3274912.52</v>
      </c>
      <c r="L16" s="359">
        <v>1659060.83</v>
      </c>
      <c r="M16" s="360">
        <v>1521059.02</v>
      </c>
      <c r="N16" s="358">
        <v>1428862.08</v>
      </c>
      <c r="O16" s="359">
        <v>2230351.92</v>
      </c>
      <c r="P16" s="360">
        <v>1659060.83</v>
      </c>
      <c r="Q16" s="358">
        <v>1687005.88</v>
      </c>
      <c r="R16" s="359">
        <v>2351270.66</v>
      </c>
      <c r="S16" s="360">
        <v>2230351.92</v>
      </c>
      <c r="T16" s="358">
        <v>1918665.84</v>
      </c>
      <c r="U16" s="359">
        <v>2351270.66</v>
      </c>
      <c r="V16" s="360">
        <v>2230351.92</v>
      </c>
    </row>
    <row r="17" spans="1:22" ht="18" customHeight="1" thickBot="1">
      <c r="A17" s="350" t="s">
        <v>3</v>
      </c>
      <c r="B17" s="351"/>
      <c r="C17" s="351"/>
      <c r="D17" s="351"/>
      <c r="E17" s="351"/>
      <c r="F17" s="351"/>
      <c r="G17" s="351"/>
      <c r="H17" s="352">
        <v>64750.13</v>
      </c>
      <c r="I17" s="353">
        <v>1192323.53</v>
      </c>
      <c r="J17" s="354">
        <v>824300.6</v>
      </c>
      <c r="K17" s="352">
        <v>469518</v>
      </c>
      <c r="L17" s="353">
        <v>4295659.86</v>
      </c>
      <c r="M17" s="354">
        <v>1192323.53</v>
      </c>
      <c r="N17" s="352">
        <v>0</v>
      </c>
      <c r="O17" s="353">
        <v>1045347.08</v>
      </c>
      <c r="P17" s="354">
        <v>4295659.86</v>
      </c>
      <c r="Q17" s="352">
        <v>212049</v>
      </c>
      <c r="R17" s="353">
        <v>824300.6</v>
      </c>
      <c r="S17" s="354">
        <v>1045347.08</v>
      </c>
      <c r="T17" s="352">
        <v>196241.33</v>
      </c>
      <c r="U17" s="353">
        <v>824300.6</v>
      </c>
      <c r="V17" s="354">
        <v>1045347.08</v>
      </c>
    </row>
    <row r="18" spans="1:22" ht="18" customHeight="1" thickBot="1">
      <c r="A18" s="365" t="s">
        <v>329</v>
      </c>
      <c r="B18" s="366"/>
      <c r="C18" s="366"/>
      <c r="D18" s="366"/>
      <c r="E18" s="366"/>
      <c r="F18" s="366"/>
      <c r="G18" s="366"/>
      <c r="H18" s="367">
        <f>SUM(H15:H17)</f>
        <v>6716765.23</v>
      </c>
      <c r="I18" s="368"/>
      <c r="J18" s="369"/>
      <c r="K18" s="368">
        <f>SUM(K15:K17)</f>
        <v>4415156.21</v>
      </c>
      <c r="L18" s="368"/>
      <c r="M18" s="368"/>
      <c r="N18" s="367">
        <f>SUM(N15:N17)</f>
        <v>3180652.7800000003</v>
      </c>
      <c r="O18" s="368"/>
      <c r="P18" s="369"/>
      <c r="Q18" s="367">
        <f>SUM(Q15:Q17)</f>
        <v>3814861.88</v>
      </c>
      <c r="R18" s="368"/>
      <c r="S18" s="369"/>
      <c r="T18" s="367">
        <f>SUM(T15:T17)</f>
        <v>3842956.7</v>
      </c>
      <c r="U18" s="368"/>
      <c r="V18" s="369"/>
    </row>
    <row r="19" spans="1:19" s="196" customFormat="1" ht="27.75" customHeight="1">
      <c r="A19" s="211" t="s">
        <v>327</v>
      </c>
      <c r="B19" s="212"/>
      <c r="C19" s="212"/>
      <c r="D19" s="212"/>
      <c r="E19" s="212"/>
      <c r="H19" s="213"/>
      <c r="I19" s="213"/>
      <c r="J19" s="213"/>
      <c r="K19" s="213"/>
      <c r="L19" s="214"/>
      <c r="M19" s="214"/>
      <c r="N19" s="214"/>
      <c r="O19" s="214"/>
      <c r="P19" s="214"/>
      <c r="Q19" s="214"/>
      <c r="R19" s="214"/>
      <c r="S19" s="214"/>
    </row>
    <row r="20" spans="1:22" ht="18" customHeight="1">
      <c r="A20" s="74"/>
      <c r="B20" s="75"/>
      <c r="C20" s="75"/>
      <c r="D20" s="75"/>
      <c r="E20" s="75"/>
      <c r="F20" s="75"/>
      <c r="G20" s="75"/>
      <c r="H20" s="361" t="s">
        <v>303</v>
      </c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3"/>
      <c r="U20" s="363"/>
      <c r="V20" s="364"/>
    </row>
    <row r="21" spans="1:22" ht="18" customHeight="1">
      <c r="A21" s="337" t="s">
        <v>2</v>
      </c>
      <c r="B21" s="337"/>
      <c r="C21" s="337"/>
      <c r="D21" s="337"/>
      <c r="E21" s="337"/>
      <c r="F21" s="337"/>
      <c r="G21" s="337"/>
      <c r="H21" s="339">
        <f>K21-1</f>
        <v>2013</v>
      </c>
      <c r="I21" s="339"/>
      <c r="J21" s="339"/>
      <c r="K21" s="339">
        <f>N21-1</f>
        <v>2014</v>
      </c>
      <c r="L21" s="339"/>
      <c r="M21" s="339"/>
      <c r="N21" s="339">
        <f>Q21-1</f>
        <v>2015</v>
      </c>
      <c r="O21" s="339"/>
      <c r="P21" s="339"/>
      <c r="Q21" s="339">
        <f>T21-1</f>
        <v>2016</v>
      </c>
      <c r="R21" s="339"/>
      <c r="S21" s="339"/>
      <c r="T21" s="339">
        <f>R2</f>
        <v>2017</v>
      </c>
      <c r="U21" s="339"/>
      <c r="V21" s="339"/>
    </row>
    <row r="22" spans="1:22" ht="18" customHeight="1">
      <c r="A22" s="340" t="s">
        <v>15</v>
      </c>
      <c r="B22" s="341"/>
      <c r="C22" s="341"/>
      <c r="D22" s="341"/>
      <c r="E22" s="341"/>
      <c r="F22" s="341"/>
      <c r="G22" s="341"/>
      <c r="H22" s="342">
        <v>1203152.57</v>
      </c>
      <c r="I22" s="343">
        <v>373432.17</v>
      </c>
      <c r="J22" s="344">
        <v>697745.74</v>
      </c>
      <c r="K22" s="342">
        <v>686001.08</v>
      </c>
      <c r="L22" s="343">
        <v>365967.42</v>
      </c>
      <c r="M22" s="344">
        <v>373432.17</v>
      </c>
      <c r="N22" s="342">
        <v>1025102.15</v>
      </c>
      <c r="O22" s="343">
        <v>414709.37</v>
      </c>
      <c r="P22" s="344">
        <v>365967.42</v>
      </c>
      <c r="Q22" s="342">
        <v>622859.44</v>
      </c>
      <c r="R22" s="343">
        <v>697745.74</v>
      </c>
      <c r="S22" s="344">
        <v>414709.37</v>
      </c>
      <c r="T22" s="342">
        <v>111003</v>
      </c>
      <c r="U22" s="343">
        <v>557211.56</v>
      </c>
      <c r="V22" s="344">
        <v>577850.16</v>
      </c>
    </row>
    <row r="23" spans="1:22" ht="18" customHeight="1">
      <c r="A23" s="345" t="s">
        <v>305</v>
      </c>
      <c r="B23" s="346"/>
      <c r="C23" s="346"/>
      <c r="D23" s="346"/>
      <c r="E23" s="346"/>
      <c r="F23" s="346"/>
      <c r="G23" s="346"/>
      <c r="H23" s="347">
        <v>880</v>
      </c>
      <c r="I23" s="348">
        <v>12728583.2</v>
      </c>
      <c r="J23" s="349">
        <v>13240574.68</v>
      </c>
      <c r="K23" s="347">
        <v>0</v>
      </c>
      <c r="L23" s="348">
        <v>12120371.99</v>
      </c>
      <c r="M23" s="349">
        <v>12728583.2</v>
      </c>
      <c r="N23" s="347">
        <v>847</v>
      </c>
      <c r="O23" s="348">
        <v>12941517.73</v>
      </c>
      <c r="P23" s="349">
        <v>12120371.99</v>
      </c>
      <c r="Q23" s="347">
        <v>254999</v>
      </c>
      <c r="R23" s="348">
        <v>13240574.68</v>
      </c>
      <c r="S23" s="349">
        <v>12941517.73</v>
      </c>
      <c r="T23" s="347">
        <v>213963.59</v>
      </c>
      <c r="U23" s="348">
        <v>13289626.9983333</v>
      </c>
      <c r="V23" s="349">
        <v>13396094.2633333</v>
      </c>
    </row>
    <row r="24" spans="1:22" ht="18" customHeight="1">
      <c r="A24" s="345" t="s">
        <v>16</v>
      </c>
      <c r="B24" s="346"/>
      <c r="C24" s="346"/>
      <c r="D24" s="346"/>
      <c r="E24" s="346"/>
      <c r="F24" s="346"/>
      <c r="G24" s="346"/>
      <c r="H24" s="347">
        <v>776321.84</v>
      </c>
      <c r="I24" s="348">
        <v>548784.99</v>
      </c>
      <c r="J24" s="349">
        <v>408005.67</v>
      </c>
      <c r="K24" s="347">
        <v>702480.7</v>
      </c>
      <c r="L24" s="348">
        <v>536819.05</v>
      </c>
      <c r="M24" s="349">
        <v>548784.99</v>
      </c>
      <c r="N24" s="347">
        <v>774167.84</v>
      </c>
      <c r="O24" s="348">
        <v>344975.81</v>
      </c>
      <c r="P24" s="349">
        <v>536819.05</v>
      </c>
      <c r="Q24" s="347">
        <v>1103706.19</v>
      </c>
      <c r="R24" s="348">
        <v>408005.67</v>
      </c>
      <c r="S24" s="349">
        <v>344975.81</v>
      </c>
      <c r="T24" s="347">
        <v>1549316.1</v>
      </c>
      <c r="U24" s="348">
        <v>128208.386666667</v>
      </c>
      <c r="V24" s="349">
        <v>26303.7966666667</v>
      </c>
    </row>
    <row r="25" spans="1:22" ht="18" customHeight="1" thickBot="1">
      <c r="A25" s="345" t="s">
        <v>3</v>
      </c>
      <c r="B25" s="346"/>
      <c r="C25" s="346"/>
      <c r="D25" s="346"/>
      <c r="E25" s="346"/>
      <c r="F25" s="346"/>
      <c r="G25" s="346"/>
      <c r="H25" s="352">
        <v>0</v>
      </c>
      <c r="I25" s="353">
        <v>0</v>
      </c>
      <c r="J25" s="354">
        <v>0</v>
      </c>
      <c r="K25" s="352">
        <v>0</v>
      </c>
      <c r="L25" s="353">
        <v>0</v>
      </c>
      <c r="M25" s="354">
        <v>0</v>
      </c>
      <c r="N25" s="352">
        <v>0</v>
      </c>
      <c r="O25" s="353">
        <v>0</v>
      </c>
      <c r="P25" s="354">
        <v>0</v>
      </c>
      <c r="Q25" s="352">
        <v>0</v>
      </c>
      <c r="R25" s="353">
        <v>0</v>
      </c>
      <c r="S25" s="354">
        <v>0</v>
      </c>
      <c r="T25" s="352">
        <v>0</v>
      </c>
      <c r="U25" s="353">
        <v>0</v>
      </c>
      <c r="V25" s="354">
        <v>0</v>
      </c>
    </row>
    <row r="26" spans="1:22" ht="18" customHeight="1" thickBot="1">
      <c r="A26" s="322" t="s">
        <v>328</v>
      </c>
      <c r="B26" s="323"/>
      <c r="C26" s="323"/>
      <c r="D26" s="323"/>
      <c r="E26" s="323"/>
      <c r="F26" s="323"/>
      <c r="G26" s="324"/>
      <c r="H26" s="355">
        <f>SUM(H22:H25)</f>
        <v>1980354.4100000001</v>
      </c>
      <c r="I26" s="356"/>
      <c r="J26" s="356"/>
      <c r="K26" s="355">
        <f>SUM(K22:K25)</f>
        <v>1388481.7799999998</v>
      </c>
      <c r="L26" s="356"/>
      <c r="M26" s="357"/>
      <c r="N26" s="356">
        <f>SUM(N22:N25)</f>
        <v>1800116.99</v>
      </c>
      <c r="O26" s="356"/>
      <c r="P26" s="356"/>
      <c r="Q26" s="355">
        <f>SUM(Q22:Q25)</f>
        <v>1981564.63</v>
      </c>
      <c r="R26" s="356"/>
      <c r="S26" s="357"/>
      <c r="T26" s="355">
        <f>SUM(T22:T25)</f>
        <v>1874282.69</v>
      </c>
      <c r="U26" s="356"/>
      <c r="V26" s="357"/>
    </row>
    <row r="27" spans="1:22" ht="18" customHeight="1">
      <c r="A27" s="345" t="s">
        <v>30</v>
      </c>
      <c r="B27" s="346"/>
      <c r="C27" s="346"/>
      <c r="D27" s="346"/>
      <c r="E27" s="346"/>
      <c r="F27" s="346"/>
      <c r="G27" s="370"/>
      <c r="H27" s="358">
        <v>2822270.16</v>
      </c>
      <c r="I27" s="359"/>
      <c r="J27" s="360"/>
      <c r="K27" s="358">
        <v>1567806.77</v>
      </c>
      <c r="L27" s="359">
        <v>10122961.629999999</v>
      </c>
      <c r="M27" s="360">
        <v>6628334.5600000005</v>
      </c>
      <c r="N27" s="358">
        <v>20600.69</v>
      </c>
      <c r="O27" s="359">
        <v>6248838.15</v>
      </c>
      <c r="P27" s="360">
        <v>10122961.629999999</v>
      </c>
      <c r="Q27" s="358">
        <v>750</v>
      </c>
      <c r="R27" s="359">
        <v>6834216</v>
      </c>
      <c r="S27" s="360">
        <v>6248838.15</v>
      </c>
      <c r="T27" s="358">
        <v>34344.84</v>
      </c>
      <c r="U27" s="359">
        <v>6001218.28833333</v>
      </c>
      <c r="V27" s="360">
        <v>5811470.08333333</v>
      </c>
    </row>
    <row r="28" spans="1:22" ht="18" customHeight="1" thickBot="1">
      <c r="A28" s="350" t="s">
        <v>3</v>
      </c>
      <c r="B28" s="351"/>
      <c r="C28" s="351"/>
      <c r="D28" s="351"/>
      <c r="E28" s="351"/>
      <c r="F28" s="351"/>
      <c r="G28" s="371"/>
      <c r="H28" s="352">
        <v>64750.13</v>
      </c>
      <c r="I28" s="353">
        <v>0</v>
      </c>
      <c r="J28" s="354">
        <v>0</v>
      </c>
      <c r="K28" s="352">
        <v>92514.4</v>
      </c>
      <c r="L28" s="353">
        <v>0</v>
      </c>
      <c r="M28" s="354">
        <v>0</v>
      </c>
      <c r="N28" s="352">
        <v>65324.41</v>
      </c>
      <c r="O28" s="353">
        <v>0</v>
      </c>
      <c r="P28" s="354">
        <v>0</v>
      </c>
      <c r="Q28" s="352">
        <v>110192.5</v>
      </c>
      <c r="R28" s="353">
        <v>0</v>
      </c>
      <c r="S28" s="354">
        <v>0</v>
      </c>
      <c r="T28" s="352">
        <v>733986.52</v>
      </c>
      <c r="U28" s="353">
        <v>0</v>
      </c>
      <c r="V28" s="354">
        <v>0</v>
      </c>
    </row>
    <row r="29" spans="1:22" ht="18" customHeight="1" thickBot="1">
      <c r="A29" s="365" t="s">
        <v>329</v>
      </c>
      <c r="B29" s="366"/>
      <c r="C29" s="366"/>
      <c r="D29" s="366"/>
      <c r="E29" s="366"/>
      <c r="F29" s="366"/>
      <c r="G29" s="372"/>
      <c r="H29" s="367">
        <f>SUM(H26:H28)</f>
        <v>4867374.7</v>
      </c>
      <c r="I29" s="368"/>
      <c r="J29" s="368"/>
      <c r="K29" s="367">
        <f>SUM(K26:K28)</f>
        <v>3048802.9499999997</v>
      </c>
      <c r="L29" s="368"/>
      <c r="M29" s="369"/>
      <c r="N29" s="368">
        <f>SUM(N26:N28)</f>
        <v>1886042.0899999999</v>
      </c>
      <c r="O29" s="368"/>
      <c r="P29" s="368"/>
      <c r="Q29" s="367">
        <f>SUM(Q26:Q28)</f>
        <v>2092507.13</v>
      </c>
      <c r="R29" s="368"/>
      <c r="S29" s="369"/>
      <c r="T29" s="367">
        <f>SUM(T26:T28)</f>
        <v>2642614.05</v>
      </c>
      <c r="U29" s="368"/>
      <c r="V29" s="369"/>
    </row>
    <row r="30" spans="1:19" ht="16.5" customHeight="1">
      <c r="A30" s="74" t="s">
        <v>327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ht="16.5" customHeight="1"/>
  </sheetData>
  <sheetProtection/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29:G29"/>
    <mergeCell ref="H29:J29"/>
    <mergeCell ref="K29:M29"/>
    <mergeCell ref="N29:P29"/>
    <mergeCell ref="Q29:S29"/>
    <mergeCell ref="T29:V29"/>
    <mergeCell ref="A28:G28"/>
    <mergeCell ref="H28:J28"/>
    <mergeCell ref="K28:M28"/>
    <mergeCell ref="N28:P28"/>
    <mergeCell ref="Q28:S28"/>
    <mergeCell ref="T28:V28"/>
    <mergeCell ref="A27:G27"/>
    <mergeCell ref="H27:J27"/>
    <mergeCell ref="K27:M27"/>
    <mergeCell ref="N27:P27"/>
    <mergeCell ref="Q27:S27"/>
    <mergeCell ref="T27:V27"/>
    <mergeCell ref="A26:G26"/>
    <mergeCell ref="H26:J26"/>
    <mergeCell ref="K26:M26"/>
    <mergeCell ref="N26:P26"/>
    <mergeCell ref="Q26:S26"/>
    <mergeCell ref="T26:V26"/>
    <mergeCell ref="A25:G25"/>
    <mergeCell ref="H25:J25"/>
    <mergeCell ref="K25:M25"/>
    <mergeCell ref="N25:P25"/>
    <mergeCell ref="Q25:S25"/>
    <mergeCell ref="T25:V25"/>
    <mergeCell ref="A24:G24"/>
    <mergeCell ref="H24:J24"/>
    <mergeCell ref="K24:M24"/>
    <mergeCell ref="N24:P24"/>
    <mergeCell ref="Q24:S24"/>
    <mergeCell ref="T24:V24"/>
    <mergeCell ref="A23:G23"/>
    <mergeCell ref="H23:J23"/>
    <mergeCell ref="K23:M23"/>
    <mergeCell ref="N23:P23"/>
    <mergeCell ref="Q23:S23"/>
    <mergeCell ref="T23:V23"/>
    <mergeCell ref="A22:G22"/>
    <mergeCell ref="H22:J22"/>
    <mergeCell ref="K22:M22"/>
    <mergeCell ref="N22:P22"/>
    <mergeCell ref="Q22:S22"/>
    <mergeCell ref="T22:V22"/>
    <mergeCell ref="H20:V20"/>
    <mergeCell ref="A21:G21"/>
    <mergeCell ref="H21:J21"/>
    <mergeCell ref="K21:M21"/>
    <mergeCell ref="N21:P21"/>
    <mergeCell ref="Q21:S21"/>
    <mergeCell ref="T21:V21"/>
    <mergeCell ref="A18:G18"/>
    <mergeCell ref="H18:J18"/>
    <mergeCell ref="K18:M18"/>
    <mergeCell ref="N18:P18"/>
    <mergeCell ref="Q18:S18"/>
    <mergeCell ref="T18:V18"/>
    <mergeCell ref="A17:G17"/>
    <mergeCell ref="H17:J17"/>
    <mergeCell ref="K17:M17"/>
    <mergeCell ref="N17:P17"/>
    <mergeCell ref="Q17:S17"/>
    <mergeCell ref="T17:V17"/>
    <mergeCell ref="A16:G16"/>
    <mergeCell ref="H16:J16"/>
    <mergeCell ref="K16:M16"/>
    <mergeCell ref="N16:P16"/>
    <mergeCell ref="Q16:S16"/>
    <mergeCell ref="T16:V16"/>
    <mergeCell ref="A15:G15"/>
    <mergeCell ref="H15:J15"/>
    <mergeCell ref="K15:M15"/>
    <mergeCell ref="N15:P15"/>
    <mergeCell ref="Q15:S15"/>
    <mergeCell ref="T15:V15"/>
    <mergeCell ref="A14:G14"/>
    <mergeCell ref="H14:J14"/>
    <mergeCell ref="K14:M14"/>
    <mergeCell ref="N14:P14"/>
    <mergeCell ref="Q14:S14"/>
    <mergeCell ref="T14:V14"/>
    <mergeCell ref="A13:G13"/>
    <mergeCell ref="H13:J13"/>
    <mergeCell ref="K13:M13"/>
    <mergeCell ref="N13:P13"/>
    <mergeCell ref="Q13:S13"/>
    <mergeCell ref="T13:V13"/>
    <mergeCell ref="A12:G12"/>
    <mergeCell ref="H12:J12"/>
    <mergeCell ref="K12:M12"/>
    <mergeCell ref="N12:P12"/>
    <mergeCell ref="Q12:S12"/>
    <mergeCell ref="T12:V12"/>
    <mergeCell ref="A11:G11"/>
    <mergeCell ref="H11:J11"/>
    <mergeCell ref="K11:M11"/>
    <mergeCell ref="N11:P11"/>
    <mergeCell ref="Q11:S11"/>
    <mergeCell ref="T11:V11"/>
    <mergeCell ref="A10:G10"/>
    <mergeCell ref="H10:J10"/>
    <mergeCell ref="K10:M10"/>
    <mergeCell ref="N10:P10"/>
    <mergeCell ref="Q10:S10"/>
    <mergeCell ref="T10:V10"/>
    <mergeCell ref="H8:V8"/>
    <mergeCell ref="A9:G9"/>
    <mergeCell ref="H9:J9"/>
    <mergeCell ref="K9:M9"/>
    <mergeCell ref="N9:P9"/>
    <mergeCell ref="Q9:S9"/>
    <mergeCell ref="T9:V9"/>
    <mergeCell ref="P3:Q3"/>
    <mergeCell ref="R3:S3"/>
    <mergeCell ref="H6:V6"/>
    <mergeCell ref="H7:J7"/>
    <mergeCell ref="K7:M7"/>
    <mergeCell ref="N7:P7"/>
    <mergeCell ref="Q7:S7"/>
    <mergeCell ref="T7:V7"/>
    <mergeCell ref="A1:C2"/>
    <mergeCell ref="D1:I2"/>
    <mergeCell ref="J1:O2"/>
    <mergeCell ref="P1:Q1"/>
    <mergeCell ref="R1:S1"/>
    <mergeCell ref="P2:Q2"/>
    <mergeCell ref="R2:S2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6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302" t="str">
        <f>Coordonnées!A1</f>
        <v>Synthèse des Comptes</v>
      </c>
      <c r="B1" s="303"/>
      <c r="C1" s="303"/>
      <c r="D1" s="176"/>
      <c r="E1" s="299" t="s">
        <v>0</v>
      </c>
      <c r="F1" s="299"/>
      <c r="G1" s="303" t="str">
        <f>Coordonnées!J1</f>
        <v>ANHEE</v>
      </c>
      <c r="H1" s="303"/>
      <c r="I1" s="178" t="s">
        <v>297</v>
      </c>
      <c r="J1" s="198">
        <f>Coordonnées!R1</f>
        <v>91005</v>
      </c>
    </row>
    <row r="2" spans="1:10" ht="15.75" customHeight="1">
      <c r="A2" s="304"/>
      <c r="B2" s="305"/>
      <c r="C2" s="305"/>
      <c r="D2" s="177"/>
      <c r="E2" s="300"/>
      <c r="F2" s="300"/>
      <c r="G2" s="305"/>
      <c r="H2" s="305"/>
      <c r="I2" s="179" t="s">
        <v>1</v>
      </c>
      <c r="J2" s="199">
        <f>Coordonnées!R2</f>
        <v>2017</v>
      </c>
    </row>
    <row r="3" spans="1:10" s="196" customFormat="1" ht="27" customHeight="1">
      <c r="A3" s="210" t="str">
        <f>Coordonnées!A3</f>
        <v>Modèle officiel généré par l'application eComptes © SPW.INTERIEUR &amp; ACTION SOCIALE</v>
      </c>
      <c r="B3" s="193"/>
      <c r="C3" s="193"/>
      <c r="D3" s="193"/>
      <c r="E3" s="193"/>
      <c r="F3" s="194"/>
      <c r="G3" s="194"/>
      <c r="H3" s="195"/>
      <c r="I3" s="195" t="s">
        <v>298</v>
      </c>
      <c r="J3" s="197">
        <f>Coordonnées!R3</f>
        <v>1</v>
      </c>
    </row>
    <row r="4" spans="1:9" ht="15.75" customHeight="1">
      <c r="A4" s="32"/>
      <c r="B4" s="31"/>
      <c r="C4" s="31"/>
      <c r="D4" s="31"/>
      <c r="E4" s="379" t="s">
        <v>306</v>
      </c>
      <c r="F4" s="380"/>
      <c r="G4" s="380"/>
      <c r="H4" s="380"/>
      <c r="I4" s="380"/>
    </row>
    <row r="5" spans="1:9" ht="17.25" customHeight="1">
      <c r="A5" s="30"/>
      <c r="E5" s="384" t="s">
        <v>330</v>
      </c>
      <c r="F5" s="385"/>
      <c r="G5" s="385"/>
      <c r="H5" s="385"/>
      <c r="I5" s="385"/>
    </row>
    <row r="6" spans="1:9" ht="17.25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9" ht="17.25" customHeight="1">
      <c r="A7" s="30"/>
      <c r="E7" s="180">
        <f>F7-1</f>
        <v>2013</v>
      </c>
      <c r="F7" s="180">
        <f>G7-1</f>
        <v>2014</v>
      </c>
      <c r="G7" s="180">
        <f>H7-1</f>
        <v>2015</v>
      </c>
      <c r="H7" s="180">
        <f>I7-1</f>
        <v>2016</v>
      </c>
      <c r="I7" s="180">
        <f>J2</f>
        <v>2017</v>
      </c>
    </row>
    <row r="8" spans="1:9" ht="30" customHeight="1">
      <c r="A8" s="386" t="s">
        <v>38</v>
      </c>
      <c r="B8" s="387"/>
      <c r="C8" s="387"/>
      <c r="D8" s="388"/>
      <c r="E8" s="247">
        <v>125793.22</v>
      </c>
      <c r="F8" s="247">
        <v>240830.87</v>
      </c>
      <c r="G8" s="247">
        <v>207350.02</v>
      </c>
      <c r="H8" s="247">
        <v>417125.01</v>
      </c>
      <c r="I8" s="247">
        <v>639719.34</v>
      </c>
    </row>
    <row r="9" spans="1:9" ht="30" customHeight="1">
      <c r="A9" s="373" t="s">
        <v>19</v>
      </c>
      <c r="B9" s="374"/>
      <c r="C9" s="374"/>
      <c r="D9" s="375"/>
      <c r="E9" s="247">
        <v>1558910.37</v>
      </c>
      <c r="F9" s="247">
        <v>1811095.83</v>
      </c>
      <c r="G9" s="247">
        <v>1646343.6</v>
      </c>
      <c r="H9" s="247">
        <v>1539382.65</v>
      </c>
      <c r="I9" s="247">
        <v>1619095.92</v>
      </c>
    </row>
    <row r="10" spans="1:9" ht="30" customHeight="1">
      <c r="A10" s="373" t="s">
        <v>20</v>
      </c>
      <c r="B10" s="374"/>
      <c r="C10" s="374"/>
      <c r="D10" s="375"/>
      <c r="E10" s="247">
        <v>704754.37</v>
      </c>
      <c r="F10" s="247">
        <v>705673.17</v>
      </c>
      <c r="G10" s="247">
        <v>835594.04</v>
      </c>
      <c r="H10" s="247">
        <v>893234.79</v>
      </c>
      <c r="I10" s="247">
        <v>898647.19</v>
      </c>
    </row>
    <row r="11" spans="1:9" ht="30" customHeight="1">
      <c r="A11" s="373" t="s">
        <v>21</v>
      </c>
      <c r="B11" s="374"/>
      <c r="C11" s="374"/>
      <c r="D11" s="375"/>
      <c r="E11" s="247">
        <v>1926908.65</v>
      </c>
      <c r="F11" s="247">
        <v>1878451.1</v>
      </c>
      <c r="G11" s="247">
        <v>1910536.04</v>
      </c>
      <c r="H11" s="247">
        <v>1984241.99</v>
      </c>
      <c r="I11" s="247">
        <v>1945451.56</v>
      </c>
    </row>
    <row r="12" spans="1:9" ht="30" customHeight="1">
      <c r="A12" s="373" t="s">
        <v>29</v>
      </c>
      <c r="B12" s="374"/>
      <c r="C12" s="374"/>
      <c r="D12" s="375"/>
      <c r="E12" s="247">
        <v>174456.35</v>
      </c>
      <c r="F12" s="247">
        <v>180460.81</v>
      </c>
      <c r="G12" s="247">
        <v>183973.32</v>
      </c>
      <c r="H12" s="247">
        <v>181413.45</v>
      </c>
      <c r="I12" s="247">
        <v>187004.69</v>
      </c>
    </row>
    <row r="13" spans="1:9" ht="30" customHeight="1">
      <c r="A13" s="373" t="s">
        <v>22</v>
      </c>
      <c r="B13" s="374"/>
      <c r="C13" s="374"/>
      <c r="D13" s="375"/>
      <c r="E13" s="247">
        <v>15032.95</v>
      </c>
      <c r="F13" s="247">
        <v>13835.32</v>
      </c>
      <c r="G13" s="247">
        <v>21833.36</v>
      </c>
      <c r="H13" s="247">
        <v>18983.78</v>
      </c>
      <c r="I13" s="247">
        <v>17167.58</v>
      </c>
    </row>
    <row r="14" spans="1:9" ht="30" customHeight="1">
      <c r="A14" s="373" t="s">
        <v>23</v>
      </c>
      <c r="B14" s="374"/>
      <c r="C14" s="374"/>
      <c r="D14" s="375"/>
      <c r="E14" s="247">
        <v>601289.04</v>
      </c>
      <c r="F14" s="247">
        <v>615207.91</v>
      </c>
      <c r="G14" s="247">
        <v>630243.57</v>
      </c>
      <c r="H14" s="247">
        <v>660530.21</v>
      </c>
      <c r="I14" s="247">
        <v>686012.51</v>
      </c>
    </row>
    <row r="15" spans="1:9" ht="30" customHeight="1">
      <c r="A15" s="373" t="s">
        <v>24</v>
      </c>
      <c r="B15" s="374"/>
      <c r="C15" s="374"/>
      <c r="D15" s="375"/>
      <c r="E15" s="247">
        <v>260105.24</v>
      </c>
      <c r="F15" s="247">
        <v>283537.31</v>
      </c>
      <c r="G15" s="247">
        <v>323910.11</v>
      </c>
      <c r="H15" s="247">
        <v>342477.23</v>
      </c>
      <c r="I15" s="247">
        <v>348018.84</v>
      </c>
    </row>
    <row r="16" spans="1:9" ht="30" customHeight="1">
      <c r="A16" s="376" t="s">
        <v>35</v>
      </c>
      <c r="B16" s="377"/>
      <c r="C16" s="377"/>
      <c r="D16" s="378"/>
      <c r="E16" s="247">
        <v>7813.34</v>
      </c>
      <c r="F16" s="247">
        <v>7954.17</v>
      </c>
      <c r="G16" s="247">
        <v>8122.44</v>
      </c>
      <c r="H16" s="247">
        <v>10462.65</v>
      </c>
      <c r="I16" s="247">
        <v>8525.41</v>
      </c>
    </row>
    <row r="17" spans="1:9" ht="30" customHeight="1">
      <c r="A17" s="373" t="s">
        <v>34</v>
      </c>
      <c r="B17" s="374"/>
      <c r="C17" s="374"/>
      <c r="D17" s="375"/>
      <c r="E17" s="247">
        <v>84517.89</v>
      </c>
      <c r="F17" s="247">
        <v>104072.15</v>
      </c>
      <c r="G17" s="247">
        <v>112182.79</v>
      </c>
      <c r="H17" s="247">
        <v>95130.11</v>
      </c>
      <c r="I17" s="247">
        <v>101984.46</v>
      </c>
    </row>
    <row r="18" spans="1:9" ht="30" customHeight="1">
      <c r="A18" s="373" t="s">
        <v>25</v>
      </c>
      <c r="B18" s="374"/>
      <c r="C18" s="374"/>
      <c r="D18" s="375"/>
      <c r="E18" s="247">
        <v>629579.98</v>
      </c>
      <c r="F18" s="247">
        <v>685659.68</v>
      </c>
      <c r="G18" s="247">
        <v>674703.28</v>
      </c>
      <c r="H18" s="247">
        <v>589258.83</v>
      </c>
      <c r="I18" s="247">
        <v>701123.53</v>
      </c>
    </row>
    <row r="19" spans="1:9" ht="30" customHeight="1">
      <c r="A19" s="376" t="s">
        <v>26</v>
      </c>
      <c r="B19" s="377"/>
      <c r="C19" s="377"/>
      <c r="D19" s="378"/>
      <c r="E19" s="247">
        <v>429437.57</v>
      </c>
      <c r="F19" s="247">
        <v>424240.7</v>
      </c>
      <c r="G19" s="247">
        <v>451251.42</v>
      </c>
      <c r="H19" s="247">
        <v>460031.23</v>
      </c>
      <c r="I19" s="247">
        <v>490148.28</v>
      </c>
    </row>
    <row r="20" spans="1:9" ht="30" customHeight="1">
      <c r="A20" s="373" t="s">
        <v>27</v>
      </c>
      <c r="B20" s="374"/>
      <c r="C20" s="374"/>
      <c r="D20" s="375"/>
      <c r="E20" s="247">
        <v>42793.76</v>
      </c>
      <c r="F20" s="247">
        <v>29556.92</v>
      </c>
      <c r="G20" s="247">
        <v>29404.95</v>
      </c>
      <c r="H20" s="247">
        <v>25687.91</v>
      </c>
      <c r="I20" s="247">
        <v>28617.2</v>
      </c>
    </row>
    <row r="21" spans="1:9" ht="30" customHeight="1">
      <c r="A21" s="381" t="s">
        <v>28</v>
      </c>
      <c r="B21" s="382"/>
      <c r="C21" s="382"/>
      <c r="D21" s="383"/>
      <c r="E21" s="247">
        <v>6246.01</v>
      </c>
      <c r="F21" s="247">
        <v>9850</v>
      </c>
      <c r="G21" s="247">
        <v>9922.86</v>
      </c>
      <c r="H21" s="247">
        <v>9872.3</v>
      </c>
      <c r="I21" s="247">
        <v>9954.46</v>
      </c>
    </row>
  </sheetData>
  <sheetProtection/>
  <mergeCells count="19">
    <mergeCell ref="G1:H2"/>
    <mergeCell ref="E1:F2"/>
    <mergeCell ref="E4:I4"/>
    <mergeCell ref="A19:D19"/>
    <mergeCell ref="A20:D20"/>
    <mergeCell ref="A21:D21"/>
    <mergeCell ref="E5:I5"/>
    <mergeCell ref="A1:C2"/>
    <mergeCell ref="A8:D8"/>
    <mergeCell ref="A9:D9"/>
    <mergeCell ref="A17:D17"/>
    <mergeCell ref="A18:D18"/>
    <mergeCell ref="A14:D14"/>
    <mergeCell ref="A10:D10"/>
    <mergeCell ref="A11:D11"/>
    <mergeCell ref="A12:D12"/>
    <mergeCell ref="A13:D13"/>
    <mergeCell ref="A15:D15"/>
    <mergeCell ref="A16:D16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1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302" t="str">
        <f>Coordonnées!A1</f>
        <v>Synthèse des Comptes</v>
      </c>
      <c r="B1" s="303"/>
      <c r="C1" s="303"/>
      <c r="D1" s="176"/>
      <c r="E1" s="299" t="s">
        <v>0</v>
      </c>
      <c r="F1" s="299"/>
      <c r="G1" s="303" t="str">
        <f>Coordonnées!J1</f>
        <v>ANHEE</v>
      </c>
      <c r="H1" s="303"/>
      <c r="I1" s="178" t="s">
        <v>297</v>
      </c>
      <c r="J1" s="198">
        <f>Coordonnées!R1</f>
        <v>91005</v>
      </c>
    </row>
    <row r="2" spans="1:10" ht="15.75" customHeight="1">
      <c r="A2" s="304"/>
      <c r="B2" s="305"/>
      <c r="C2" s="305"/>
      <c r="D2" s="177"/>
      <c r="E2" s="300"/>
      <c r="F2" s="300"/>
      <c r="G2" s="305"/>
      <c r="H2" s="305"/>
      <c r="I2" s="179" t="s">
        <v>1</v>
      </c>
      <c r="J2" s="199">
        <f>Coordonnées!R2</f>
        <v>2017</v>
      </c>
    </row>
    <row r="3" spans="1:10" s="196" customFormat="1" ht="27" customHeight="1">
      <c r="A3" s="210" t="str">
        <f>Coordonnées!A3</f>
        <v>Modèle officiel généré par l'application eComptes © SPW.INTERIEUR &amp; ACTION SOCIALE</v>
      </c>
      <c r="B3" s="193"/>
      <c r="C3" s="193"/>
      <c r="D3" s="193"/>
      <c r="E3" s="193"/>
      <c r="F3" s="194"/>
      <c r="G3" s="194"/>
      <c r="H3" s="195"/>
      <c r="I3" s="195" t="s">
        <v>298</v>
      </c>
      <c r="J3" s="197">
        <f>Coordonnées!R3</f>
        <v>1</v>
      </c>
    </row>
    <row r="4" spans="1:9" ht="15.75" customHeight="1">
      <c r="A4" s="32"/>
      <c r="B4" s="31"/>
      <c r="C4" s="31"/>
      <c r="D4" s="31"/>
      <c r="E4" s="379" t="s">
        <v>306</v>
      </c>
      <c r="F4" s="380"/>
      <c r="G4" s="380"/>
      <c r="H4" s="380"/>
      <c r="I4" s="380"/>
    </row>
    <row r="5" spans="1:9" ht="17.25" customHeight="1">
      <c r="A5" s="30"/>
      <c r="E5" s="389" t="s">
        <v>331</v>
      </c>
      <c r="F5" s="390"/>
      <c r="G5" s="390"/>
      <c r="H5" s="390"/>
      <c r="I5" s="390"/>
    </row>
    <row r="6" spans="1:9" ht="17.25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9" ht="17.25" customHeight="1">
      <c r="A7" s="30"/>
      <c r="E7" s="180">
        <f>F7-1</f>
        <v>2013</v>
      </c>
      <c r="F7" s="180">
        <f>G7-1</f>
        <v>2014</v>
      </c>
      <c r="G7" s="180">
        <f>H7-1</f>
        <v>2015</v>
      </c>
      <c r="H7" s="180">
        <f>I7-1</f>
        <v>2016</v>
      </c>
      <c r="I7" s="180">
        <f>J2</f>
        <v>2017</v>
      </c>
    </row>
    <row r="8" spans="1:9" ht="30" customHeight="1">
      <c r="A8" s="386" t="s">
        <v>38</v>
      </c>
      <c r="B8" s="387"/>
      <c r="C8" s="387"/>
      <c r="D8" s="388"/>
      <c r="E8" s="247">
        <v>6205208.1</v>
      </c>
      <c r="F8" s="247">
        <v>6332973.59</v>
      </c>
      <c r="G8" s="247">
        <v>5538320.72</v>
      </c>
      <c r="H8" s="247">
        <v>6027709.56</v>
      </c>
      <c r="I8" s="247">
        <v>6093389.84</v>
      </c>
    </row>
    <row r="9" spans="1:9" ht="30" customHeight="1">
      <c r="A9" s="373" t="s">
        <v>19</v>
      </c>
      <c r="B9" s="374"/>
      <c r="C9" s="374"/>
      <c r="D9" s="375"/>
      <c r="E9" s="247">
        <v>288400.9</v>
      </c>
      <c r="F9" s="247">
        <v>384550.16</v>
      </c>
      <c r="G9" s="247">
        <v>402339.35</v>
      </c>
      <c r="H9" s="247">
        <v>369630.58</v>
      </c>
      <c r="I9" s="247">
        <v>399217.82</v>
      </c>
    </row>
    <row r="10" spans="1:9" ht="30" customHeight="1">
      <c r="A10" s="373" t="s">
        <v>20</v>
      </c>
      <c r="B10" s="374"/>
      <c r="C10" s="374"/>
      <c r="D10" s="375"/>
      <c r="E10" s="247">
        <v>11996.95</v>
      </c>
      <c r="F10" s="247">
        <v>10861.06</v>
      </c>
      <c r="G10" s="247">
        <v>12052.59</v>
      </c>
      <c r="H10" s="247">
        <v>11772.6</v>
      </c>
      <c r="I10" s="247">
        <v>12415.28</v>
      </c>
    </row>
    <row r="11" spans="1:9" ht="30" customHeight="1">
      <c r="A11" s="373" t="s">
        <v>21</v>
      </c>
      <c r="B11" s="374"/>
      <c r="C11" s="374"/>
      <c r="D11" s="375"/>
      <c r="E11" s="247">
        <v>226673.44</v>
      </c>
      <c r="F11" s="247">
        <v>250983.41</v>
      </c>
      <c r="G11" s="247">
        <v>269556.41</v>
      </c>
      <c r="H11" s="247">
        <v>266781.6</v>
      </c>
      <c r="I11" s="247">
        <v>313924.65</v>
      </c>
    </row>
    <row r="12" spans="1:9" ht="30" customHeight="1">
      <c r="A12" s="373" t="s">
        <v>29</v>
      </c>
      <c r="B12" s="374"/>
      <c r="C12" s="374"/>
      <c r="D12" s="375"/>
      <c r="E12" s="247">
        <v>174623.59</v>
      </c>
      <c r="F12" s="247">
        <v>118540.12</v>
      </c>
      <c r="G12" s="247">
        <v>149529.71</v>
      </c>
      <c r="H12" s="247">
        <v>237892.79</v>
      </c>
      <c r="I12" s="247">
        <v>251526.15</v>
      </c>
    </row>
    <row r="13" spans="1:9" ht="30" customHeight="1">
      <c r="A13" s="373" t="s">
        <v>22</v>
      </c>
      <c r="B13" s="374"/>
      <c r="C13" s="374"/>
      <c r="D13" s="375"/>
      <c r="E13" s="247">
        <v>54081.97</v>
      </c>
      <c r="F13" s="247">
        <v>75783.47</v>
      </c>
      <c r="G13" s="247">
        <v>62807.82</v>
      </c>
      <c r="H13" s="247">
        <v>78260.64</v>
      </c>
      <c r="I13" s="247">
        <v>46013.23</v>
      </c>
    </row>
    <row r="14" spans="1:9" ht="30" customHeight="1">
      <c r="A14" s="373" t="s">
        <v>23</v>
      </c>
      <c r="B14" s="374"/>
      <c r="C14" s="374"/>
      <c r="D14" s="375"/>
      <c r="E14" s="247">
        <v>353767.36</v>
      </c>
      <c r="F14" s="247">
        <v>379446.93</v>
      </c>
      <c r="G14" s="247">
        <v>412144.39</v>
      </c>
      <c r="H14" s="247">
        <v>415529.34</v>
      </c>
      <c r="I14" s="247">
        <v>418770.94</v>
      </c>
    </row>
    <row r="15" spans="1:9" ht="30" customHeight="1">
      <c r="A15" s="373" t="s">
        <v>24</v>
      </c>
      <c r="B15" s="374"/>
      <c r="C15" s="374"/>
      <c r="D15" s="375"/>
      <c r="E15" s="247">
        <v>54541.91</v>
      </c>
      <c r="F15" s="247">
        <v>76649.99</v>
      </c>
      <c r="G15" s="247">
        <v>63355.61</v>
      </c>
      <c r="H15" s="247">
        <v>68124.58</v>
      </c>
      <c r="I15" s="247">
        <v>64466.21</v>
      </c>
    </row>
    <row r="16" spans="1:9" ht="30" customHeight="1">
      <c r="A16" s="376" t="s">
        <v>35</v>
      </c>
      <c r="B16" s="377"/>
      <c r="C16" s="377"/>
      <c r="D16" s="378"/>
      <c r="E16" s="247">
        <v>0</v>
      </c>
      <c r="F16" s="247">
        <v>0</v>
      </c>
      <c r="G16" s="247">
        <v>0</v>
      </c>
      <c r="H16" s="247">
        <v>0</v>
      </c>
      <c r="I16" s="247">
        <v>0</v>
      </c>
    </row>
    <row r="17" spans="1:9" ht="30" customHeight="1">
      <c r="A17" s="373" t="s">
        <v>34</v>
      </c>
      <c r="B17" s="374"/>
      <c r="C17" s="374"/>
      <c r="D17" s="375"/>
      <c r="E17" s="247">
        <v>78.93</v>
      </c>
      <c r="F17" s="247">
        <v>0</v>
      </c>
      <c r="G17" s="247">
        <v>0</v>
      </c>
      <c r="H17" s="247">
        <v>3285.03</v>
      </c>
      <c r="I17" s="247">
        <v>0</v>
      </c>
    </row>
    <row r="18" spans="1:9" ht="30" customHeight="1">
      <c r="A18" s="373" t="s">
        <v>25</v>
      </c>
      <c r="B18" s="374"/>
      <c r="C18" s="374"/>
      <c r="D18" s="375"/>
      <c r="E18" s="247">
        <v>66522.39</v>
      </c>
      <c r="F18" s="247">
        <v>66731.06</v>
      </c>
      <c r="G18" s="247">
        <v>74764.86</v>
      </c>
      <c r="H18" s="247">
        <v>71272.08</v>
      </c>
      <c r="I18" s="247">
        <v>75082.39</v>
      </c>
    </row>
    <row r="19" spans="1:9" ht="30" customHeight="1">
      <c r="A19" s="376" t="s">
        <v>26</v>
      </c>
      <c r="B19" s="377"/>
      <c r="C19" s="377"/>
      <c r="D19" s="378"/>
      <c r="E19" s="247">
        <v>12312.36</v>
      </c>
      <c r="F19" s="247">
        <v>14136.95</v>
      </c>
      <c r="G19" s="247">
        <v>18940.86</v>
      </c>
      <c r="H19" s="247">
        <v>18560.15</v>
      </c>
      <c r="I19" s="247">
        <v>16303.22</v>
      </c>
    </row>
    <row r="20" spans="1:9" ht="30" customHeight="1">
      <c r="A20" s="373" t="s">
        <v>27</v>
      </c>
      <c r="B20" s="374"/>
      <c r="C20" s="374"/>
      <c r="D20" s="375"/>
      <c r="E20" s="247">
        <v>27649.3</v>
      </c>
      <c r="F20" s="247">
        <v>23613.52</v>
      </c>
      <c r="G20" s="247">
        <v>12078.9</v>
      </c>
      <c r="H20" s="247">
        <v>21353.6</v>
      </c>
      <c r="I20" s="247">
        <v>21145.01</v>
      </c>
    </row>
    <row r="21" spans="1:9" ht="30" customHeight="1">
      <c r="A21" s="381" t="s">
        <v>28</v>
      </c>
      <c r="B21" s="382"/>
      <c r="C21" s="382"/>
      <c r="D21" s="383"/>
      <c r="E21" s="247">
        <v>0</v>
      </c>
      <c r="F21" s="247">
        <v>0</v>
      </c>
      <c r="G21" s="247">
        <v>4650</v>
      </c>
      <c r="H21" s="247">
        <v>4650</v>
      </c>
      <c r="I21" s="247">
        <v>4650</v>
      </c>
    </row>
  </sheetData>
  <sheetProtection/>
  <mergeCells count="19"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  <mergeCell ref="A16:D16"/>
    <mergeCell ref="A1:C2"/>
    <mergeCell ref="E4:I4"/>
    <mergeCell ref="E5:I5"/>
    <mergeCell ref="A8:D8"/>
    <mergeCell ref="A9:D9"/>
    <mergeCell ref="A10:D10"/>
    <mergeCell ref="G1:H2"/>
    <mergeCell ref="E1:F2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2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302" t="str">
        <f>Coordonnées!A1</f>
        <v>Synthèse des Comptes</v>
      </c>
      <c r="B1" s="303"/>
      <c r="C1" s="303"/>
      <c r="D1" s="176"/>
      <c r="E1" s="299" t="s">
        <v>0</v>
      </c>
      <c r="F1" s="299"/>
      <c r="G1" s="303" t="str">
        <f>Coordonnées!J1</f>
        <v>ANHEE</v>
      </c>
      <c r="H1" s="303"/>
      <c r="I1" s="178" t="s">
        <v>297</v>
      </c>
      <c r="J1" s="198">
        <f>Coordonnées!R1</f>
        <v>91005</v>
      </c>
    </row>
    <row r="2" spans="1:10" ht="15.75" customHeight="1">
      <c r="A2" s="304"/>
      <c r="B2" s="305"/>
      <c r="C2" s="305"/>
      <c r="D2" s="177"/>
      <c r="E2" s="300"/>
      <c r="F2" s="300"/>
      <c r="G2" s="305"/>
      <c r="H2" s="305"/>
      <c r="I2" s="179" t="s">
        <v>1</v>
      </c>
      <c r="J2" s="199">
        <f>Coordonnées!R2</f>
        <v>2017</v>
      </c>
    </row>
    <row r="3" spans="1:10" s="196" customFormat="1" ht="27" customHeight="1">
      <c r="A3" s="210" t="str">
        <f>Coordonnées!A3</f>
        <v>Modèle officiel généré par l'application eComptes © SPW.INTERIEUR &amp; ACTION SOCIALE</v>
      </c>
      <c r="B3" s="193"/>
      <c r="C3" s="193"/>
      <c r="D3" s="193"/>
      <c r="E3" s="193"/>
      <c r="F3" s="194"/>
      <c r="G3" s="194"/>
      <c r="I3" s="195" t="s">
        <v>298</v>
      </c>
      <c r="J3" s="197">
        <f>Coordonnées!R3</f>
        <v>1</v>
      </c>
    </row>
    <row r="4" spans="1:9" ht="15.75" customHeight="1">
      <c r="A4" s="32"/>
      <c r="B4" s="31"/>
      <c r="C4" s="31"/>
      <c r="D4" s="31"/>
      <c r="E4" s="379" t="s">
        <v>306</v>
      </c>
      <c r="F4" s="380"/>
      <c r="G4" s="380"/>
      <c r="H4" s="380"/>
      <c r="I4" s="380"/>
    </row>
    <row r="5" spans="1:9" ht="17.25" customHeight="1">
      <c r="A5" s="30"/>
      <c r="E5" s="391" t="s">
        <v>332</v>
      </c>
      <c r="F5" s="392"/>
      <c r="G5" s="392"/>
      <c r="H5" s="392"/>
      <c r="I5" s="392"/>
    </row>
    <row r="6" spans="1:9" ht="17.25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9" ht="17.25" customHeight="1">
      <c r="A7" s="30"/>
      <c r="E7" s="180">
        <f>F7-1</f>
        <v>2013</v>
      </c>
      <c r="F7" s="180">
        <f>G7-1</f>
        <v>2014</v>
      </c>
      <c r="G7" s="180">
        <f>H7-1</f>
        <v>2015</v>
      </c>
      <c r="H7" s="180">
        <f>I7-1</f>
        <v>2016</v>
      </c>
      <c r="I7" s="180">
        <f>J2</f>
        <v>2017</v>
      </c>
    </row>
    <row r="8" spans="1:9" ht="30" customHeight="1">
      <c r="A8" s="386" t="s">
        <v>38</v>
      </c>
      <c r="B8" s="387"/>
      <c r="C8" s="387"/>
      <c r="D8" s="388"/>
      <c r="E8" s="247">
        <v>102158.83</v>
      </c>
      <c r="F8" s="247">
        <v>469518</v>
      </c>
      <c r="G8" s="247">
        <v>164694.59</v>
      </c>
      <c r="H8" s="247">
        <v>342409.16</v>
      </c>
      <c r="I8" s="247">
        <v>697534.33</v>
      </c>
    </row>
    <row r="9" spans="1:9" ht="30" customHeight="1">
      <c r="A9" s="373" t="s">
        <v>19</v>
      </c>
      <c r="B9" s="374"/>
      <c r="C9" s="374"/>
      <c r="D9" s="375"/>
      <c r="E9" s="247">
        <v>48945.01</v>
      </c>
      <c r="F9" s="247">
        <v>38163.24</v>
      </c>
      <c r="G9" s="247">
        <v>32516.94</v>
      </c>
      <c r="H9" s="247">
        <v>176621.27</v>
      </c>
      <c r="I9" s="247">
        <v>117511.44</v>
      </c>
    </row>
    <row r="10" spans="1:9" ht="30" customHeight="1">
      <c r="A10" s="373" t="s">
        <v>20</v>
      </c>
      <c r="B10" s="374"/>
      <c r="C10" s="374"/>
      <c r="D10" s="375"/>
      <c r="E10" s="247">
        <v>29000</v>
      </c>
      <c r="F10" s="247">
        <v>0</v>
      </c>
      <c r="G10" s="247">
        <v>22385</v>
      </c>
      <c r="H10" s="247">
        <v>0</v>
      </c>
      <c r="I10" s="247">
        <v>0</v>
      </c>
    </row>
    <row r="11" spans="1:9" ht="30" customHeight="1">
      <c r="A11" s="373" t="s">
        <v>21</v>
      </c>
      <c r="B11" s="374"/>
      <c r="C11" s="374"/>
      <c r="D11" s="375"/>
      <c r="E11" s="247">
        <v>186635.16</v>
      </c>
      <c r="F11" s="247">
        <v>435483.12</v>
      </c>
      <c r="G11" s="247">
        <v>862265.38</v>
      </c>
      <c r="H11" s="247">
        <v>1092420.29</v>
      </c>
      <c r="I11" s="247">
        <v>572621.8</v>
      </c>
    </row>
    <row r="12" spans="1:9" ht="30" customHeight="1">
      <c r="A12" s="373" t="s">
        <v>29</v>
      </c>
      <c r="B12" s="374"/>
      <c r="C12" s="374"/>
      <c r="D12" s="375"/>
      <c r="E12" s="247">
        <v>0</v>
      </c>
      <c r="F12" s="247">
        <v>0</v>
      </c>
      <c r="G12" s="247">
        <v>0</v>
      </c>
      <c r="H12" s="247">
        <v>0</v>
      </c>
      <c r="I12" s="247">
        <v>0</v>
      </c>
    </row>
    <row r="13" spans="1:9" ht="30" customHeight="1">
      <c r="A13" s="373" t="s">
        <v>22</v>
      </c>
      <c r="B13" s="374"/>
      <c r="C13" s="374"/>
      <c r="D13" s="375"/>
      <c r="E13" s="247">
        <v>253.95</v>
      </c>
      <c r="F13" s="247">
        <v>0</v>
      </c>
      <c r="G13" s="247">
        <v>0</v>
      </c>
      <c r="H13" s="247">
        <v>0</v>
      </c>
      <c r="I13" s="247">
        <v>2500</v>
      </c>
    </row>
    <row r="14" spans="1:9" ht="30" customHeight="1">
      <c r="A14" s="373" t="s">
        <v>23</v>
      </c>
      <c r="B14" s="374"/>
      <c r="C14" s="374"/>
      <c r="D14" s="375"/>
      <c r="E14" s="247">
        <v>3106</v>
      </c>
      <c r="F14" s="247">
        <v>26602.21</v>
      </c>
      <c r="G14" s="247">
        <v>530130.26</v>
      </c>
      <c r="H14" s="247">
        <v>53109.55</v>
      </c>
      <c r="I14" s="247">
        <v>331946.67</v>
      </c>
    </row>
    <row r="15" spans="1:9" ht="30" customHeight="1">
      <c r="A15" s="373" t="s">
        <v>24</v>
      </c>
      <c r="B15" s="374"/>
      <c r="C15" s="374"/>
      <c r="D15" s="375"/>
      <c r="E15" s="247">
        <v>1373655.41</v>
      </c>
      <c r="F15" s="247">
        <v>132250.16</v>
      </c>
      <c r="G15" s="247">
        <v>51764.11</v>
      </c>
      <c r="H15" s="247">
        <v>162851.14</v>
      </c>
      <c r="I15" s="247">
        <v>146867.79</v>
      </c>
    </row>
    <row r="16" spans="1:9" ht="30" customHeight="1">
      <c r="A16" s="376" t="s">
        <v>35</v>
      </c>
      <c r="B16" s="377"/>
      <c r="C16" s="377"/>
      <c r="D16" s="378"/>
      <c r="E16" s="247">
        <v>0</v>
      </c>
      <c r="F16" s="247">
        <v>0</v>
      </c>
      <c r="G16" s="247">
        <v>0</v>
      </c>
      <c r="H16" s="247">
        <v>0</v>
      </c>
      <c r="I16" s="247">
        <v>0</v>
      </c>
    </row>
    <row r="17" spans="1:9" ht="30" customHeight="1">
      <c r="A17" s="373" t="s">
        <v>34</v>
      </c>
      <c r="B17" s="374"/>
      <c r="C17" s="374"/>
      <c r="D17" s="375"/>
      <c r="E17" s="247">
        <v>4500</v>
      </c>
      <c r="F17" s="247">
        <v>0</v>
      </c>
      <c r="G17" s="247">
        <v>0</v>
      </c>
      <c r="H17" s="247">
        <v>29637.38</v>
      </c>
      <c r="I17" s="247">
        <v>10000</v>
      </c>
    </row>
    <row r="18" spans="1:9" ht="30" customHeight="1">
      <c r="A18" s="373" t="s">
        <v>25</v>
      </c>
      <c r="B18" s="374"/>
      <c r="C18" s="374"/>
      <c r="D18" s="375"/>
      <c r="E18" s="247">
        <v>3683.22</v>
      </c>
      <c r="F18" s="247">
        <v>0</v>
      </c>
      <c r="G18" s="247">
        <v>0</v>
      </c>
      <c r="H18" s="247">
        <v>0</v>
      </c>
      <c r="I18" s="247">
        <v>0</v>
      </c>
    </row>
    <row r="19" spans="1:9" ht="30" customHeight="1">
      <c r="A19" s="376" t="s">
        <v>26</v>
      </c>
      <c r="B19" s="377"/>
      <c r="C19" s="377"/>
      <c r="D19" s="378"/>
      <c r="E19" s="247">
        <v>36656.75</v>
      </c>
      <c r="F19" s="247">
        <v>34485.96</v>
      </c>
      <c r="G19" s="247">
        <v>27718.76</v>
      </c>
      <c r="H19" s="247">
        <v>50922.79</v>
      </c>
      <c r="I19" s="247">
        <v>45308.83</v>
      </c>
    </row>
    <row r="20" spans="1:9" ht="30" customHeight="1">
      <c r="A20" s="373" t="s">
        <v>27</v>
      </c>
      <c r="B20" s="374"/>
      <c r="C20" s="374"/>
      <c r="D20" s="375"/>
      <c r="E20" s="247">
        <v>0</v>
      </c>
      <c r="F20" s="247">
        <v>3741</v>
      </c>
      <c r="G20" s="247">
        <v>225010.25</v>
      </c>
      <c r="H20" s="247">
        <v>350000</v>
      </c>
      <c r="I20" s="247">
        <v>0</v>
      </c>
    </row>
    <row r="21" spans="1:9" ht="30" customHeight="1">
      <c r="A21" s="381" t="s">
        <v>28</v>
      </c>
      <c r="B21" s="382"/>
      <c r="C21" s="382"/>
      <c r="D21" s="383"/>
      <c r="E21" s="247">
        <v>0</v>
      </c>
      <c r="F21" s="247">
        <v>0</v>
      </c>
      <c r="G21" s="247">
        <v>0</v>
      </c>
      <c r="H21" s="247">
        <v>0</v>
      </c>
      <c r="I21" s="247">
        <v>0</v>
      </c>
    </row>
  </sheetData>
  <sheetProtection/>
  <mergeCells count="19"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  <mergeCell ref="A16:D16"/>
    <mergeCell ref="A1:C2"/>
    <mergeCell ref="E4:I4"/>
    <mergeCell ref="E5:I5"/>
    <mergeCell ref="A8:D8"/>
    <mergeCell ref="A9:D9"/>
    <mergeCell ref="A10:D10"/>
    <mergeCell ref="G1:H2"/>
    <mergeCell ref="E1:F2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3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302" t="str">
        <f>Coordonnées!A1</f>
        <v>Synthèse des Comptes</v>
      </c>
      <c r="B1" s="303"/>
      <c r="C1" s="303"/>
      <c r="D1" s="176"/>
      <c r="E1" s="299" t="s">
        <v>0</v>
      </c>
      <c r="F1" s="299"/>
      <c r="G1" s="303" t="str">
        <f>Coordonnées!J1</f>
        <v>ANHEE</v>
      </c>
      <c r="H1" s="303"/>
      <c r="I1" s="178" t="s">
        <v>297</v>
      </c>
      <c r="J1" s="198">
        <f>Coordonnées!R1</f>
        <v>91005</v>
      </c>
    </row>
    <row r="2" spans="1:10" ht="15.75" customHeight="1">
      <c r="A2" s="304"/>
      <c r="B2" s="305"/>
      <c r="C2" s="305"/>
      <c r="D2" s="177"/>
      <c r="E2" s="300"/>
      <c r="F2" s="300"/>
      <c r="G2" s="305"/>
      <c r="H2" s="305"/>
      <c r="I2" s="179" t="s">
        <v>1</v>
      </c>
      <c r="J2" s="199">
        <f>Coordonnées!R2</f>
        <v>2017</v>
      </c>
    </row>
    <row r="3" spans="1:10" s="196" customFormat="1" ht="27" customHeight="1">
      <c r="A3" s="210" t="str">
        <f>Coordonnées!A3</f>
        <v>Modèle officiel généré par l'application eComptes © SPW.INTERIEUR &amp; ACTION SOCIALE</v>
      </c>
      <c r="B3" s="193"/>
      <c r="C3" s="193"/>
      <c r="D3" s="193"/>
      <c r="E3" s="193"/>
      <c r="F3" s="194"/>
      <c r="G3" s="194"/>
      <c r="H3" s="195"/>
      <c r="I3" s="195" t="s">
        <v>298</v>
      </c>
      <c r="J3" s="197">
        <f>Coordonnées!R3</f>
        <v>1</v>
      </c>
    </row>
    <row r="4" spans="1:9" ht="15.75" customHeight="1">
      <c r="A4" s="32"/>
      <c r="B4" s="31"/>
      <c r="C4" s="31"/>
      <c r="D4" s="31"/>
      <c r="E4" s="379" t="s">
        <v>306</v>
      </c>
      <c r="F4" s="380"/>
      <c r="G4" s="380"/>
      <c r="H4" s="380"/>
      <c r="I4" s="380"/>
    </row>
    <row r="5" spans="1:9" ht="17.25" customHeight="1">
      <c r="A5" s="30"/>
      <c r="E5" s="393" t="s">
        <v>333</v>
      </c>
      <c r="F5" s="394"/>
      <c r="G5" s="394"/>
      <c r="H5" s="394"/>
      <c r="I5" s="394"/>
    </row>
    <row r="6" spans="1:9" ht="17.25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9" ht="17.25" customHeight="1">
      <c r="A7" s="30"/>
      <c r="E7" s="180">
        <f>F7-1</f>
        <v>2013</v>
      </c>
      <c r="F7" s="180">
        <f>G7-1</f>
        <v>2014</v>
      </c>
      <c r="G7" s="180">
        <f>H7-1</f>
        <v>2015</v>
      </c>
      <c r="H7" s="180">
        <f>I7-1</f>
        <v>2016</v>
      </c>
      <c r="I7" s="180">
        <f>J2</f>
        <v>2017</v>
      </c>
    </row>
    <row r="8" spans="1:9" ht="30" customHeight="1">
      <c r="A8" s="386" t="s">
        <v>38</v>
      </c>
      <c r="B8" s="387"/>
      <c r="C8" s="387"/>
      <c r="D8" s="388"/>
      <c r="E8" s="247">
        <v>2919176.83</v>
      </c>
      <c r="F8" s="247">
        <v>1691891.06</v>
      </c>
      <c r="G8" s="247">
        <v>98609.36</v>
      </c>
      <c r="H8" s="247">
        <v>224192.5</v>
      </c>
      <c r="I8" s="247">
        <v>1269624.36</v>
      </c>
    </row>
    <row r="9" spans="1:9" ht="30" customHeight="1">
      <c r="A9" s="373" t="s">
        <v>19</v>
      </c>
      <c r="B9" s="374"/>
      <c r="C9" s="374"/>
      <c r="D9" s="375"/>
      <c r="E9" s="247">
        <v>67418.69</v>
      </c>
      <c r="F9" s="247">
        <v>0</v>
      </c>
      <c r="G9" s="247">
        <v>7330.18</v>
      </c>
      <c r="H9" s="247">
        <v>275239.16</v>
      </c>
      <c r="I9" s="247">
        <v>227654.44</v>
      </c>
    </row>
    <row r="10" spans="1:9" ht="30" customHeight="1">
      <c r="A10" s="373" t="s">
        <v>20</v>
      </c>
      <c r="B10" s="374"/>
      <c r="C10" s="374"/>
      <c r="D10" s="375"/>
      <c r="E10" s="247">
        <v>0</v>
      </c>
      <c r="F10" s="247">
        <v>4563.08</v>
      </c>
      <c r="G10" s="247">
        <v>22385</v>
      </c>
      <c r="H10" s="247">
        <v>0</v>
      </c>
      <c r="I10" s="247">
        <v>0</v>
      </c>
    </row>
    <row r="11" spans="1:9" ht="30" customHeight="1">
      <c r="A11" s="373" t="s">
        <v>21</v>
      </c>
      <c r="B11" s="374"/>
      <c r="C11" s="374"/>
      <c r="D11" s="375"/>
      <c r="E11" s="247">
        <v>584760.52</v>
      </c>
      <c r="F11" s="247">
        <v>567072</v>
      </c>
      <c r="G11" s="247">
        <v>1045830.97</v>
      </c>
      <c r="H11" s="247">
        <v>747675.99</v>
      </c>
      <c r="I11" s="247">
        <v>729030.26</v>
      </c>
    </row>
    <row r="12" spans="1:9" ht="30" customHeight="1">
      <c r="A12" s="373" t="s">
        <v>29</v>
      </c>
      <c r="B12" s="374"/>
      <c r="C12" s="374"/>
      <c r="D12" s="375"/>
      <c r="E12" s="247">
        <v>7509.9</v>
      </c>
      <c r="F12" s="247">
        <v>0</v>
      </c>
      <c r="G12" s="247">
        <v>118225.6</v>
      </c>
      <c r="H12" s="247">
        <v>95770.47</v>
      </c>
      <c r="I12" s="247">
        <v>1600</v>
      </c>
    </row>
    <row r="13" spans="1:9" ht="30" customHeight="1">
      <c r="A13" s="373" t="s">
        <v>22</v>
      </c>
      <c r="B13" s="374"/>
      <c r="C13" s="374"/>
      <c r="D13" s="375"/>
      <c r="E13" s="247">
        <v>0</v>
      </c>
      <c r="F13" s="247">
        <v>0</v>
      </c>
      <c r="G13" s="247">
        <v>0</v>
      </c>
      <c r="H13" s="247">
        <v>0</v>
      </c>
      <c r="I13" s="247">
        <v>0</v>
      </c>
    </row>
    <row r="14" spans="1:9" ht="30" customHeight="1">
      <c r="A14" s="373" t="s">
        <v>23</v>
      </c>
      <c r="B14" s="374"/>
      <c r="C14" s="374"/>
      <c r="D14" s="375"/>
      <c r="E14" s="247">
        <v>63307.8</v>
      </c>
      <c r="F14" s="247">
        <v>0</v>
      </c>
      <c r="G14" s="247">
        <v>23181.21</v>
      </c>
      <c r="H14" s="247">
        <v>374314.43</v>
      </c>
      <c r="I14" s="247">
        <v>19930.39</v>
      </c>
    </row>
    <row r="15" spans="1:9" ht="30" customHeight="1">
      <c r="A15" s="373" t="s">
        <v>24</v>
      </c>
      <c r="B15" s="374"/>
      <c r="C15" s="374"/>
      <c r="D15" s="375"/>
      <c r="E15" s="247">
        <v>1176383.78</v>
      </c>
      <c r="F15" s="247">
        <v>309920</v>
      </c>
      <c r="G15" s="247">
        <v>440877.33</v>
      </c>
      <c r="H15" s="247">
        <v>285491.44</v>
      </c>
      <c r="I15" s="247">
        <v>43280.94</v>
      </c>
    </row>
    <row r="16" spans="1:9" ht="30" customHeight="1">
      <c r="A16" s="376" t="s">
        <v>35</v>
      </c>
      <c r="B16" s="377"/>
      <c r="C16" s="377"/>
      <c r="D16" s="378"/>
      <c r="E16" s="247">
        <v>0</v>
      </c>
      <c r="F16" s="247">
        <v>0</v>
      </c>
      <c r="G16" s="247">
        <v>0</v>
      </c>
      <c r="H16" s="247">
        <v>0</v>
      </c>
      <c r="I16" s="247">
        <v>0</v>
      </c>
    </row>
    <row r="17" spans="1:9" ht="30" customHeight="1">
      <c r="A17" s="373" t="s">
        <v>34</v>
      </c>
      <c r="B17" s="374"/>
      <c r="C17" s="374"/>
      <c r="D17" s="375"/>
      <c r="E17" s="247">
        <v>0</v>
      </c>
      <c r="F17" s="247">
        <v>0</v>
      </c>
      <c r="G17" s="247">
        <v>0</v>
      </c>
      <c r="H17" s="247">
        <v>0</v>
      </c>
      <c r="I17" s="247">
        <v>0</v>
      </c>
    </row>
    <row r="18" spans="1:9" ht="30" customHeight="1">
      <c r="A18" s="373" t="s">
        <v>25</v>
      </c>
      <c r="B18" s="374"/>
      <c r="C18" s="374"/>
      <c r="D18" s="375"/>
      <c r="E18" s="247">
        <v>24587.2</v>
      </c>
      <c r="F18" s="247">
        <v>0</v>
      </c>
      <c r="G18" s="247">
        <v>0</v>
      </c>
      <c r="H18" s="247">
        <v>0</v>
      </c>
      <c r="I18" s="247">
        <v>0</v>
      </c>
    </row>
    <row r="19" spans="1:9" ht="30" customHeight="1">
      <c r="A19" s="376" t="s">
        <v>26</v>
      </c>
      <c r="B19" s="377"/>
      <c r="C19" s="377"/>
      <c r="D19" s="378"/>
      <c r="E19" s="247">
        <v>24229.98</v>
      </c>
      <c r="F19" s="247">
        <v>0</v>
      </c>
      <c r="G19" s="247">
        <v>22601.75</v>
      </c>
      <c r="H19" s="247">
        <v>56073.14</v>
      </c>
      <c r="I19" s="247">
        <v>0</v>
      </c>
    </row>
    <row r="20" spans="1:9" ht="30" customHeight="1">
      <c r="A20" s="373" t="s">
        <v>27</v>
      </c>
      <c r="B20" s="374"/>
      <c r="C20" s="374"/>
      <c r="D20" s="375"/>
      <c r="E20" s="247">
        <v>0</v>
      </c>
      <c r="F20" s="247">
        <v>0</v>
      </c>
      <c r="G20" s="247">
        <v>86400</v>
      </c>
      <c r="H20" s="247">
        <v>33000</v>
      </c>
      <c r="I20" s="247">
        <v>351493.66</v>
      </c>
    </row>
    <row r="21" spans="1:9" ht="30" customHeight="1">
      <c r="A21" s="381" t="s">
        <v>28</v>
      </c>
      <c r="B21" s="382"/>
      <c r="C21" s="382"/>
      <c r="D21" s="383"/>
      <c r="E21" s="247">
        <v>0</v>
      </c>
      <c r="F21" s="247">
        <v>0</v>
      </c>
      <c r="G21" s="247">
        <v>0</v>
      </c>
      <c r="H21" s="247">
        <v>0</v>
      </c>
      <c r="I21" s="247">
        <v>0</v>
      </c>
    </row>
  </sheetData>
  <sheetProtection/>
  <mergeCells count="19"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  <mergeCell ref="A16:D16"/>
    <mergeCell ref="A1:C2"/>
    <mergeCell ref="E4:I4"/>
    <mergeCell ref="E5:I5"/>
    <mergeCell ref="A8:D8"/>
    <mergeCell ref="A9:D9"/>
    <mergeCell ref="A10:D10"/>
    <mergeCell ref="G1:H2"/>
    <mergeCell ref="E1:F2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Cabinet du Ministre des Affaires Intérieures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BROGNON Philippe</dc:creator>
  <cp:keywords/>
  <dc:description/>
  <cp:lastModifiedBy>Pierre Chasseur</cp:lastModifiedBy>
  <cp:lastPrinted>2019-04-29T14:14:47Z</cp:lastPrinted>
  <dcterms:created xsi:type="dcterms:W3CDTF">2006-02-10T09:03:57Z</dcterms:created>
  <dcterms:modified xsi:type="dcterms:W3CDTF">2020-12-04T14:07:56Z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iteId">
    <vt:lpwstr>1f816a84-7aa6-4a56-b22a-7b3452fa8681</vt:lpwstr>
  </property>
  <property fmtid="{D5CDD505-2E9C-101B-9397-08002B2CF9AE}" pid="4" name="MSIP_Label_e72a09c5-6e26-4737-a926-47ef1ab198ae_Owner">
    <vt:lpwstr>yannick.lerat@spw.wallonie.be</vt:lpwstr>
  </property>
  <property fmtid="{D5CDD505-2E9C-101B-9397-08002B2CF9AE}" pid="5" name="MSIP_Label_e72a09c5-6e26-4737-a926-47ef1ab198ae_SetDate">
    <vt:lpwstr>2019-10-10T09:23:25.7851800Z</vt:lpwstr>
  </property>
  <property fmtid="{D5CDD505-2E9C-101B-9397-08002B2CF9AE}" pid="6" name="MSIP_Label_e72a09c5-6e26-4737-a926-47ef1ab198ae_Name">
    <vt:lpwstr>Confidentiel</vt:lpwstr>
  </property>
  <property fmtid="{D5CDD505-2E9C-101B-9397-08002B2CF9AE}" pid="7" name="MSIP_Label_e72a09c5-6e26-4737-a926-47ef1ab198ae_Application">
    <vt:lpwstr>Microsoft Azure Information Protection</vt:lpwstr>
  </property>
  <property fmtid="{D5CDD505-2E9C-101B-9397-08002B2CF9AE}" pid="8" name="MSIP_Label_e72a09c5-6e26-4737-a926-47ef1ab198ae_ActionId">
    <vt:lpwstr>6f3eb558-917c-44de-9027-36e2efd7c26c</vt:lpwstr>
  </property>
  <property fmtid="{D5CDD505-2E9C-101B-9397-08002B2CF9AE}" pid="9" name="MSIP_Label_e72a09c5-6e26-4737-a926-47ef1ab198ae_Extended_MSFT_Method">
    <vt:lpwstr>Automatic</vt:lpwstr>
  </property>
  <property fmtid="{D5CDD505-2E9C-101B-9397-08002B2CF9AE}" pid="10" name="Sensitivity">
    <vt:lpwstr>Confidentiel</vt:lpwstr>
  </property>
</Properties>
</file>