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ierre\Downloads\"/>
    </mc:Choice>
  </mc:AlternateContent>
  <xr:revisionPtr revIDLastSave="0" documentId="13_ncr:1_{413427C1-06F5-415A-888B-D8089F507096}" xr6:coauthVersionLast="47" xr6:coauthVersionMax="47" xr10:uidLastSave="{00000000-0000-0000-0000-000000000000}"/>
  <bookViews>
    <workbookView xWindow="-60" yWindow="-60" windowWidth="28920" windowHeight="1572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J3" i="18"/>
  <c r="J2" i="18"/>
  <c r="J1" i="18"/>
  <c r="J3" i="17"/>
  <c r="J2" i="17"/>
  <c r="J1" i="17"/>
  <c r="J3" i="16"/>
  <c r="J2" i="16"/>
  <c r="J1" i="16"/>
  <c r="J3" i="15"/>
  <c r="J2" i="15"/>
  <c r="J1" i="15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K3" i="18"/>
  <c r="K1" i="18"/>
  <c r="K3" i="17"/>
  <c r="K1" i="17"/>
  <c r="K3" i="16"/>
  <c r="K1" i="16"/>
  <c r="K3" i="15"/>
  <c r="K1" i="15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C1" i="18"/>
  <c r="C1" i="17"/>
  <c r="C1" i="16"/>
  <c r="C1" i="15"/>
  <c r="E1" i="33"/>
  <c r="E1" i="32"/>
  <c r="E1" i="31"/>
  <c r="E1" i="25"/>
  <c r="G1" i="30"/>
  <c r="G1" i="29"/>
  <c r="G1" i="23"/>
  <c r="E6" i="33" l="1"/>
  <c r="F6" i="33"/>
  <c r="G6" i="33"/>
  <c r="H6" i="33"/>
  <c r="I6" i="33"/>
  <c r="H49" i="15"/>
  <c r="H47" i="15" s="1"/>
  <c r="H63" i="18"/>
  <c r="H48" i="18"/>
  <c r="H42" i="18"/>
  <c r="H31" i="18"/>
  <c r="H14" i="18"/>
  <c r="H19" i="18" s="1"/>
  <c r="H63" i="17"/>
  <c r="H49" i="17"/>
  <c r="H44" i="17"/>
  <c r="H34" i="17"/>
  <c r="H14" i="17"/>
  <c r="H19" i="17" s="1"/>
  <c r="H45" i="16"/>
  <c r="H44" i="16" s="1"/>
  <c r="H35" i="16"/>
  <c r="H25" i="16"/>
  <c r="H21" i="16"/>
  <c r="H16" i="16"/>
  <c r="H10" i="16" s="1"/>
  <c r="H59" i="15"/>
  <c r="H39" i="15"/>
  <c r="H35" i="15"/>
  <c r="H29" i="15"/>
  <c r="H14" i="15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9" i="23" s="1"/>
  <c r="N26" i="29"/>
  <c r="N29" i="29" s="1"/>
  <c r="K26" i="29"/>
  <c r="K29" i="29" s="1"/>
  <c r="H26" i="29"/>
  <c r="H9" i="23" s="1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8"/>
  <c r="A3" i="18"/>
  <c r="F14" i="18"/>
  <c r="F19" i="18" s="1"/>
  <c r="F31" i="18"/>
  <c r="F42" i="18"/>
  <c r="F48" i="18"/>
  <c r="F63" i="18"/>
  <c r="A1" i="17"/>
  <c r="A3" i="17"/>
  <c r="F14" i="17"/>
  <c r="F19" i="17" s="1"/>
  <c r="F34" i="17"/>
  <c r="F44" i="17"/>
  <c r="F49" i="17"/>
  <c r="F63" i="17"/>
  <c r="A1" i="16"/>
  <c r="A3" i="16"/>
  <c r="F16" i="16"/>
  <c r="F21" i="16"/>
  <c r="F25" i="16"/>
  <c r="F35" i="16"/>
  <c r="F45" i="16"/>
  <c r="F44" i="16" s="1"/>
  <c r="A1" i="15"/>
  <c r="A3" i="15"/>
  <c r="F14" i="15"/>
  <c r="F29" i="15"/>
  <c r="F35" i="15"/>
  <c r="F39" i="15"/>
  <c r="F49" i="15"/>
  <c r="F47" i="15" s="1"/>
  <c r="F59" i="15"/>
  <c r="A1" i="14"/>
  <c r="H51" i="18" l="1"/>
  <c r="F51" i="18"/>
  <c r="H33" i="18"/>
  <c r="H55" i="18" s="1"/>
  <c r="H65" i="18" s="1"/>
  <c r="F33" i="18"/>
  <c r="H52" i="17"/>
  <c r="H54" i="17" s="1"/>
  <c r="F52" i="17"/>
  <c r="F54" i="17" s="1"/>
  <c r="F36" i="17"/>
  <c r="F38" i="17" s="1"/>
  <c r="F33" i="16"/>
  <c r="F57" i="16" s="1"/>
  <c r="H33" i="16"/>
  <c r="H57" i="16" s="1"/>
  <c r="F10" i="16"/>
  <c r="H43" i="15"/>
  <c r="F43" i="15"/>
  <c r="F10" i="15"/>
  <c r="F66" i="15" s="1"/>
  <c r="H10" i="15"/>
  <c r="H66" i="15" s="1"/>
  <c r="T9" i="23"/>
  <c r="Q29" i="29"/>
  <c r="Q10" i="23" s="1"/>
  <c r="N9" i="23"/>
  <c r="J2" i="33"/>
  <c r="X2" i="30"/>
  <c r="Y2" i="27"/>
  <c r="K2" i="16"/>
  <c r="F6" i="16" s="1"/>
  <c r="H6" i="16" s="1"/>
  <c r="Y2" i="26"/>
  <c r="K2" i="15"/>
  <c r="F6" i="15" s="1"/>
  <c r="H6" i="15" s="1"/>
  <c r="J2" i="32"/>
  <c r="I7" i="32" s="1"/>
  <c r="H7" i="32" s="1"/>
  <c r="G7" i="32" s="1"/>
  <c r="F7" i="32" s="1"/>
  <c r="E7" i="32" s="1"/>
  <c r="X2" i="23"/>
  <c r="T8" i="23" s="1"/>
  <c r="K2" i="18"/>
  <c r="F5" i="18" s="1"/>
  <c r="H5" i="18" s="1"/>
  <c r="J2" i="31"/>
  <c r="I7" i="31" s="1"/>
  <c r="H7" i="31" s="1"/>
  <c r="G7" i="31" s="1"/>
  <c r="F7" i="31" s="1"/>
  <c r="E7" i="31" s="1"/>
  <c r="X2" i="29"/>
  <c r="K2" i="17"/>
  <c r="F5" i="17" s="1"/>
  <c r="H5" i="17" s="1"/>
  <c r="J2" i="25"/>
  <c r="I7" i="25" s="1"/>
  <c r="H7" i="25" s="1"/>
  <c r="G7" i="25" s="1"/>
  <c r="F7" i="25" s="1"/>
  <c r="E7" i="25" s="1"/>
  <c r="H53" i="18"/>
  <c r="F53" i="18"/>
  <c r="F55" i="18"/>
  <c r="F65" i="18" s="1"/>
  <c r="K10" i="23"/>
  <c r="N10" i="23"/>
  <c r="H21" i="17"/>
  <c r="H21" i="18"/>
  <c r="H36" i="17"/>
  <c r="F21" i="18"/>
  <c r="I7" i="33"/>
  <c r="H7" i="33" s="1"/>
  <c r="G7" i="33" s="1"/>
  <c r="F7" i="33" s="1"/>
  <c r="E7" i="33" s="1"/>
  <c r="K9" i="23"/>
  <c r="F21" i="17"/>
  <c r="Q8" i="23"/>
  <c r="N8" i="23" s="1"/>
  <c r="K8" i="23" s="1"/>
  <c r="H8" i="23" s="1"/>
  <c r="H29" i="29"/>
  <c r="H10" i="23" s="1"/>
  <c r="T29" i="29"/>
  <c r="T10" i="23" s="1"/>
  <c r="F56" i="17" l="1"/>
  <c r="F35" i="18"/>
  <c r="T9" i="29"/>
  <c r="Q9" i="29" s="1"/>
  <c r="N9" i="29" s="1"/>
  <c r="K9" i="29" s="1"/>
  <c r="H9" i="29" s="1"/>
  <c r="T21" i="29"/>
  <c r="Q21" i="29" s="1"/>
  <c r="N21" i="29" s="1"/>
  <c r="K21" i="29" s="1"/>
  <c r="H21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  <c r="F57" i="18"/>
  <c r="F58" i="17"/>
  <c r="F65" i="17"/>
  <c r="H38" i="17"/>
  <c r="H35" i="18"/>
  <c r="H56" i="17"/>
  <c r="H58" i="17" l="1"/>
  <c r="H57" i="18"/>
  <c r="H65" i="17"/>
</calcChain>
</file>

<file path=xl/sharedStrings.xml><?xml version="1.0" encoding="utf-8"?>
<sst xmlns="http://schemas.openxmlformats.org/spreadsheetml/2006/main" count="541" uniqueCount="354">
  <si>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</si>
  <si>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</si>
  <si>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</si>
  <si>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</si>
  <si>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</si>
  <si>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</si>
  <si>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</si>
  <si>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</si>
  <si>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</si>
  <si>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</si>
  <si>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</si>
  <si>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</si>
  <si>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</si>
  <si>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</si>
  <si>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</si>
  <si>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</si>
  <si>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</si>
  <si>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</si>
  <si>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</si>
  <si>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</si>
  <si>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</si>
  <si>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</si>
  <si>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</si>
  <si>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</si>
  <si>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</si>
  <si>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</si>
  <si>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</si>
  <si>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</si>
  <si>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</si>
  <si>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</si>
  <si>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</si>
  <si>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</si>
  <si>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</si>
  <si>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</si>
  <si>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</si>
  <si>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</si>
  <si>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</si>
  <si>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</si>
  <si>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</si>
  <si>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</si>
  <si>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</si>
  <si>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</si>
  <si>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</si>
  <si>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</si>
  <si>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</si>
  <si>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</si>
  <si>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</si>
  <si>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</si>
  <si>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</si>
  <si>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</si>
  <si>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</si>
  <si>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</si>
  <si>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</si>
  <si>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</si>
  <si>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</si>
  <si>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</si>
  <si>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</si>
  <si>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</si>
  <si>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</si>
  <si>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</si>
  <si>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</si>
  <si>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</si>
  <si>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</si>
  <si>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</si>
  <si>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</si>
  <si>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</si>
  <si>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</si>
  <si>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</si>
  <si>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</si>
  <si>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</si>
  <si>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</si>
  <si>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</si>
  <si>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</si>
  <si>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</si>
  <si>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</si>
  <si>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</si>
  <si>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</si>
  <si>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</si>
  <si>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</si>
  <si>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</si>
  <si>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</si>
  <si>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</si>
  <si>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</si>
  <si>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</si>
  <si>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</si>
  <si>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</si>
  <si>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</si>
  <si>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</si>
  <si>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</si>
  <si>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</si>
  <si>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</si>
  <si>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</si>
  <si>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</si>
  <si>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</si>
  <si>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</si>
  <si>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</si>
  <si>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</si>
  <si>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</si>
  <si>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</si>
  <si>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</si>
  <si>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</si>
  <si>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</si>
  <si>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</si>
  <si>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</si>
  <si>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</si>
  <si>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</si>
  <si>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</si>
  <si>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</si>
  <si>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</si>
  <si>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</si>
  <si>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</si>
  <si>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</si>
  <si>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</si>
  <si>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</si>
  <si>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</si>
  <si>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</si>
  <si>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</si>
  <si>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</si>
  <si>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</si>
  <si>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</si>
  <si>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</si>
  <si>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</si>
  <si>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</si>
  <si>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</si>
  <si>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</si>
  <si>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</si>
  <si>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</si>
  <si>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</si>
  <si>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</si>
  <si>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</si>
  <si>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</si>
  <si>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</si>
  <si>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</si>
  <si>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</si>
  <si>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</si>
  <si>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</si>
  <si>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</si>
  <si>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</si>
  <si>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</si>
  <si>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</si>
  <si>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</si>
  <si>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</si>
  <si>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</si>
  <si>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</si>
  <si>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</si>
  <si>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</si>
  <si>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</si>
  <si>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</si>
  <si>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</si>
  <si>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</si>
  <si>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</si>
  <si>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</si>
  <si>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</si>
  <si>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</si>
  <si>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</si>
  <si>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</si>
  <si>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</si>
  <si>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</si>
  <si>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</si>
  <si>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</si>
  <si>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</si>
  <si>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</si>
  <si>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</si>
  <si>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</si>
  <si>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</si>
  <si>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</si>
  <si>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</si>
  <si>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</si>
  <si>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</si>
  <si>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</si>
  <si>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</si>
  <si>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</si>
  <si>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</si>
  <si>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</si>
  <si>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</si>
  <si>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</si>
  <si>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</si>
  <si>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</si>
  <si>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</si>
  <si>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</si>
  <si>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</si>
  <si>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</si>
  <si>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</si>
  <si>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</si>
  <si>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</si>
  <si>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</si>
  <si>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</si>
  <si>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</si>
  <si>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</si>
  <si>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</si>
  <si>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</si>
  <si>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</si>
  <si>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</si>
  <si>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</si>
  <si>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</si>
  <si>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</si>
  <si>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</si>
  <si>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</si>
  <si>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</si>
  <si>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</si>
  <si>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</si>
  <si>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</si>
  <si>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</si>
  <si>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</si>
  <si>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</si>
  <si>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</si>
  <si>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</si>
  <si>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</si>
  <si>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</si>
  <si>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</si>
  <si>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</si>
  <si>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</si>
  <si>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</si>
  <si>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</si>
  <si>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</si>
  <si>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</si>
  <si>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</si>
  <si>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</si>
  <si>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</si>
  <si>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</si>
  <si>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</si>
  <si>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</si>
  <si>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</si>
  <si>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</si>
  <si>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</si>
  <si>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</si>
  <si>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</si>
  <si>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</si>
  <si>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</si>
  <si>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</si>
  <si>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</si>
  <si>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</si>
  <si>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</si>
  <si>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</si>
  <si>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</si>
  <si>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</si>
  <si>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</si>
  <si>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</si>
  <si>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</si>
  <si>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</si>
  <si>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</si>
  <si>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</si>
  <si>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</si>
  <si>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</si>
  <si>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</si>
  <si>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</si>
  <si>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</si>
  <si>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</si>
  <si>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</si>
  <si>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</si>
  <si>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</si>
  <si>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</si>
  <si>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</si>
  <si>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</si>
  <si>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</si>
  <si>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</si>
  <si>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</si>
  <si>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</si>
  <si>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</si>
  <si>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</si>
  <si>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</si>
  <si>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</si>
  <si>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</si>
  <si>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</si>
  <si>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</si>
  <si>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</si>
  <si>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</si>
  <si>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</si>
  <si>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</si>
  <si>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</si>
  <si>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</si>
  <si>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</si>
  <si>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</si>
  <si>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</si>
  <si>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</si>
  <si>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</si>
  <si>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</si>
  <si>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</si>
  <si>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</si>
  <si>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</si>
  <si>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</si>
  <si>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</si>
  <si>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</si>
  <si>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</si>
  <si>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</si>
  <si>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</si>
  <si>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</si>
  <si>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</si>
  <si>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</si>
  <si>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</si>
  <si>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</si>
  <si>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</si>
  <si>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</si>
  <si>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</si>
  <si>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</si>
  <si>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</si>
  <si>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</si>
  <si>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</si>
  <si>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</si>
  <si>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</si>
  <si>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</si>
  <si>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</si>
  <si>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</si>
  <si>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</si>
  <si>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</si>
  <si>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</si>
  <si>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</si>
  <si>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</si>
  <si>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</si>
  <si>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</si>
  <si>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</si>
  <si>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</si>
  <si>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</si>
  <si>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</si>
  <si>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</si>
  <si>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</si>
  <si>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</si>
  <si>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</si>
  <si>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</si>
  <si>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</si>
  <si>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</si>
  <si>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</si>
  <si>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</si>
  <si>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</si>
  <si>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</si>
  <si>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</si>
  <si>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</si>
  <si>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</si>
  <si>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</si>
  <si>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</si>
  <si>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</si>
  <si>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</si>
  <si>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</si>
  <si>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</si>
  <si>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</si>
  <si>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</si>
  <si>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</si>
  <si>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</si>
  <si>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d'Anhee</t>
  </si>
  <si>
    <t>Administration communale d' :</t>
  </si>
  <si>
    <t>ANHEE</t>
  </si>
  <si>
    <t>Place Communale, 6</t>
  </si>
  <si>
    <t>5537 ANHÉE</t>
  </si>
  <si>
    <t>www.anhee.be</t>
  </si>
  <si>
    <t>23/04/2026</t>
  </si>
  <si>
    <t>Compte</t>
  </si>
  <si>
    <t>Françoise SEPTON</t>
  </si>
  <si>
    <t>082698612</t>
  </si>
  <si>
    <t>082612499</t>
  </si>
  <si>
    <t>francoise.septon@anhee.be</t>
  </si>
  <si>
    <t>Pascale DEKONINCK</t>
  </si>
  <si>
    <t>082698625</t>
  </si>
  <si>
    <t>pascale.dekoninck@anhee.be</t>
  </si>
  <si>
    <t>03/06/2026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</si>
</sst>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09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3" fillId="0" borderId="0" xfId="13" applyFont="1" applyBorder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Border="1" applyAlignment="1">
      <alignment horizontal="left"/>
    </xf>
    <xf numFmtId="0" fontId="12" fillId="0" borderId="0" xfId="0" applyFont="1" applyBorder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Border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Border="1" applyAlignment="1">
      <alignment horizontal="left" vertical="center"/>
    </xf>
    <xf numFmtId="0" fontId="13" fillId="0" borderId="0" xfId="13" applyFont="1" applyBorder="1"/>
    <xf numFmtId="169" fontId="14" fillId="0" borderId="0" xfId="13" applyNumberFormat="1" applyFont="1" applyBorder="1" applyAlignment="1">
      <alignment horizontal="left" vertical="center"/>
    </xf>
    <xf numFmtId="0" fontId="13" fillId="0" borderId="0" xfId="13" applyFont="1" applyBorder="1" applyAlignment="1">
      <alignment horizontal="centerContinuous"/>
    </xf>
    <xf numFmtId="0" fontId="14" fillId="0" borderId="0" xfId="13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Border="1" applyAlignment="1">
      <alignment horizontal="left"/>
    </xf>
    <xf numFmtId="0" fontId="13" fillId="0" borderId="0" xfId="14" applyFont="1" applyBorder="1" applyProtection="1">
      <protection hidden="1"/>
    </xf>
    <xf numFmtId="169" fontId="14" fillId="0" borderId="0" xfId="14" applyNumberFormat="1" applyFont="1" applyBorder="1" applyAlignment="1" applyProtection="1">
      <alignment horizontal="left" vertical="center"/>
      <protection hidden="1"/>
    </xf>
    <xf numFmtId="169" fontId="13" fillId="0" borderId="0" xfId="14" applyNumberFormat="1" applyFont="1" applyBorder="1" applyAlignment="1" applyProtection="1">
      <alignment horizontal="centerContinuous" vertical="center"/>
      <protection hidden="1"/>
    </xf>
    <xf numFmtId="0" fontId="13" fillId="0" borderId="0" xfId="0" applyFont="1" applyBorder="1"/>
    <xf numFmtId="0" fontId="3" fillId="0" borderId="0" xfId="0" applyFont="1"/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8" xfId="0" applyFill="1" applyBorder="1"/>
    <xf numFmtId="0" fontId="11" fillId="0" borderId="0" xfId="0" applyFont="1" applyBorder="1"/>
    <xf numFmtId="0" fontId="15" fillId="0" borderId="0" xfId="0" applyFont="1" applyBorder="1" applyAlignment="1"/>
    <xf numFmtId="0" fontId="13" fillId="0" borderId="0" xfId="0" applyFont="1" applyBorder="1" applyAlignment="1">
      <alignment vertical="center"/>
    </xf>
    <xf numFmtId="0" fontId="13" fillId="0" borderId="0" xfId="0" applyFont="1" applyFill="1" applyBorder="1"/>
    <xf numFmtId="3" fontId="13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Border="1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Fill="1" applyBorder="1" applyAlignment="1">
      <alignment vertical="center"/>
    </xf>
    <xf numFmtId="4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4" fontId="17" fillId="0" borderId="0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7" fillId="0" borderId="0" xfId="14" applyFont="1" applyBorder="1" applyAlignment="1">
      <alignment horizontal="left"/>
    </xf>
    <xf numFmtId="0" fontId="17" fillId="0" borderId="0" xfId="14" applyFont="1" applyBorder="1" applyProtection="1">
      <protection hidden="1"/>
    </xf>
    <xf numFmtId="169" fontId="18" fillId="0" borderId="0" xfId="14" applyNumberFormat="1" applyFont="1" applyBorder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7" fillId="0" borderId="0" xfId="14" applyFont="1" applyProtection="1">
      <protection hidden="1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17" fillId="0" borderId="0" xfId="0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0" fontId="18" fillId="0" borderId="0" xfId="13" applyFont="1" applyBorder="1" applyAlignment="1">
      <alignment horizontal="right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Border="1" applyAlignment="1" applyProtection="1">
      <alignment horizontal="centerContinuous"/>
      <protection hidden="1"/>
    </xf>
    <xf numFmtId="0" fontId="17" fillId="0" borderId="0" xfId="11" applyFont="1" applyBorder="1" applyAlignment="1" applyProtection="1">
      <protection hidden="1"/>
    </xf>
    <xf numFmtId="169" fontId="18" fillId="0" borderId="0" xfId="11" applyNumberFormat="1" applyFont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 vertical="center"/>
      <protection hidden="1"/>
    </xf>
    <xf numFmtId="0" fontId="25" fillId="0" borderId="0" xfId="11" applyFont="1" applyBorder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Fill="1" applyAlignment="1" applyProtection="1">
      <alignment horizontal="right"/>
      <protection hidden="1"/>
    </xf>
    <xf numFmtId="0" fontId="17" fillId="0" borderId="0" xfId="11" applyFont="1" applyProtection="1"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Fill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/>
      <protection hidden="1"/>
    </xf>
    <xf numFmtId="0" fontId="27" fillId="0" borderId="0" xfId="11" applyFont="1" applyAlignment="1" applyProtection="1">
      <protection hidden="1"/>
    </xf>
    <xf numFmtId="0" fontId="17" fillId="0" borderId="0" xfId="11" applyFont="1" applyAlignment="1" applyProtection="1">
      <protection hidden="1"/>
    </xf>
    <xf numFmtId="0" fontId="17" fillId="0" borderId="0" xfId="11" applyFont="1" applyBorder="1" applyAlignment="1" applyProtection="1">
      <alignment horizontal="left"/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Fill="1" applyBorder="1" applyAlignment="1" applyProtection="1">
      <alignment horizontal="center" vertical="center"/>
      <protection hidden="1"/>
    </xf>
    <xf numFmtId="0" fontId="17" fillId="0" borderId="15" xfId="11" quotePrefix="1" applyFont="1" applyFill="1" applyBorder="1" applyAlignment="1" applyProtection="1">
      <alignment horizontal="center"/>
      <protection hidden="1"/>
    </xf>
    <xf numFmtId="0" fontId="17" fillId="0" borderId="15" xfId="11" applyFont="1" applyFill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/>
      <protection hidden="1"/>
    </xf>
    <xf numFmtId="0" fontId="17" fillId="0" borderId="16" xfId="11" applyFont="1" applyFill="1" applyBorder="1" applyAlignment="1" applyProtection="1">
      <alignment horizontal="center"/>
      <protection hidden="1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7" fillId="0" borderId="0" xfId="0" applyFont="1" applyFill="1" applyBorder="1" applyAlignment="1"/>
    <xf numFmtId="4" fontId="24" fillId="0" borderId="0" xfId="0" applyNumberFormat="1" applyFont="1" applyFill="1" applyBorder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7" fillId="0" borderId="0" xfId="10" applyFont="1" applyBorder="1" applyAlignme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29" fillId="0" borderId="9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30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31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Fill="1" applyBorder="1" applyAlignment="1">
      <alignment vertical="top"/>
    </xf>
    <xf numFmtId="0" fontId="13" fillId="0" borderId="0" xfId="0" applyFont="1" applyBorder="1" applyAlignment="1">
      <alignment vertical="top"/>
    </xf>
    <xf numFmtId="0" fontId="3" fillId="0" borderId="0" xfId="0" applyFont="1" applyFill="1" applyBorder="1"/>
    <xf numFmtId="0" fontId="11" fillId="0" borderId="0" xfId="0" applyFont="1" applyFill="1" applyBorder="1"/>
    <xf numFmtId="0" fontId="0" fillId="0" borderId="0" xfId="0" applyFill="1" applyBorder="1"/>
    <xf numFmtId="0" fontId="21" fillId="0" borderId="0" xfId="0" applyFont="1" applyFill="1" applyBorder="1"/>
    <xf numFmtId="0" fontId="18" fillId="0" borderId="0" xfId="0" applyFont="1" applyFill="1" applyBorder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33" fillId="0" borderId="0" xfId="0" applyFont="1" applyAlignment="1">
      <alignment horizontal="center" vertical="center" readingOrder="1"/>
    </xf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0" xfId="0" applyFont="1" applyBorder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Border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Border="1" applyAlignment="1">
      <alignment vertical="center"/>
    </xf>
    <xf numFmtId="0" fontId="19" fillId="23" borderId="3" xfId="0" applyFont="1" applyFill="1" applyBorder="1" applyAlignment="1">
      <alignment vertical="center"/>
    </xf>
    <xf numFmtId="0" fontId="22" fillId="23" borderId="7" xfId="0" applyFont="1" applyFill="1" applyBorder="1" applyAlignment="1">
      <alignment vertical="center"/>
    </xf>
    <xf numFmtId="0" fontId="22" fillId="23" borderId="0" xfId="0" applyFont="1" applyFill="1" applyBorder="1" applyAlignment="1">
      <alignment vertical="center"/>
    </xf>
    <xf numFmtId="0" fontId="22" fillId="23" borderId="3" xfId="0" applyFont="1" applyFill="1" applyBorder="1" applyAlignment="1">
      <alignment vertical="center"/>
    </xf>
    <xf numFmtId="0" fontId="17" fillId="23" borderId="7" xfId="0" applyFont="1" applyFill="1" applyBorder="1" applyAlignment="1">
      <alignment vertical="center" wrapText="1"/>
    </xf>
    <xf numFmtId="0" fontId="17" fillId="23" borderId="0" xfId="0" applyFont="1" applyFill="1" applyBorder="1" applyAlignment="1">
      <alignment vertical="center" wrapText="1"/>
    </xf>
    <xf numFmtId="0" fontId="17" fillId="23" borderId="3" xfId="0" applyFont="1" applyFill="1" applyBorder="1" applyAlignment="1">
      <alignment vertical="center" wrapText="1"/>
    </xf>
    <xf numFmtId="0" fontId="20" fillId="23" borderId="7" xfId="0" applyFont="1" applyFill="1" applyBorder="1" applyAlignment="1">
      <alignment vertical="center"/>
    </xf>
    <xf numFmtId="0" fontId="20" fillId="23" borderId="0" xfId="0" applyFont="1" applyFill="1" applyBorder="1" applyAlignment="1">
      <alignment vertical="center"/>
    </xf>
    <xf numFmtId="0" fontId="20" fillId="23" borderId="3" xfId="0" applyFont="1" applyFill="1" applyBorder="1" applyAlignment="1">
      <alignment vertical="center"/>
    </xf>
    <xf numFmtId="0" fontId="17" fillId="23" borderId="10" xfId="0" applyFont="1" applyFill="1" applyBorder="1" applyAlignment="1">
      <alignment vertical="center"/>
    </xf>
    <xf numFmtId="0" fontId="17" fillId="23" borderId="9" xfId="0" applyFont="1" applyFill="1" applyBorder="1" applyAlignment="1">
      <alignment vertical="center"/>
    </xf>
    <xf numFmtId="0" fontId="17" fillId="23" borderId="2" xfId="0" applyFont="1" applyFill="1" applyBorder="1" applyAlignment="1">
      <alignment vertical="center"/>
    </xf>
    <xf numFmtId="0" fontId="7" fillId="0" borderId="0" xfId="0" applyFont="1" applyBorder="1" applyAlignme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7" fillId="23" borderId="7" xfId="0" applyFont="1" applyFill="1" applyBorder="1" applyAlignment="1"/>
    <xf numFmtId="0" fontId="17" fillId="23" borderId="0" xfId="0" applyFont="1" applyFill="1" applyBorder="1" applyAlignment="1"/>
    <xf numFmtId="0" fontId="17" fillId="23" borderId="3" xfId="0" applyFont="1" applyFill="1" applyBorder="1" applyAlignment="1"/>
    <xf numFmtId="0" fontId="17" fillId="23" borderId="17" xfId="0" applyFont="1" applyFill="1" applyBorder="1" applyAlignment="1"/>
    <xf numFmtId="0" fontId="17" fillId="23" borderId="1" xfId="0" applyFont="1" applyFill="1" applyBorder="1" applyAlignment="1"/>
    <xf numFmtId="0" fontId="17" fillId="23" borderId="4" xfId="0" applyFont="1" applyFill="1" applyBorder="1" applyAlignment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47" xfId="0" applyFont="1" applyBorder="1" applyAlignment="1"/>
    <xf numFmtId="0" fontId="11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48" xfId="0" applyBorder="1" applyAlignment="1">
      <alignment horizontal="left"/>
    </xf>
    <xf numFmtId="0" fontId="7" fillId="0" borderId="49" xfId="0" applyFont="1" applyBorder="1" applyAlignment="1">
      <alignment horizontal="center"/>
    </xf>
    <xf numFmtId="0" fontId="0" fillId="0" borderId="50" xfId="0" applyBorder="1" applyAlignment="1">
      <alignment horizontal="left"/>
    </xf>
    <xf numFmtId="0" fontId="7" fillId="0" borderId="50" xfId="0" applyFont="1" applyBorder="1" applyAlignment="1">
      <alignment horizontal="left"/>
    </xf>
    <xf numFmtId="0" fontId="7" fillId="0" borderId="50" xfId="0" applyFont="1" applyBorder="1" applyAlignment="1">
      <alignment horizontal="right"/>
    </xf>
    <xf numFmtId="0" fontId="7" fillId="23" borderId="0" xfId="0" applyFont="1" applyFill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right" vertical="top"/>
    </xf>
    <xf numFmtId="0" fontId="11" fillId="0" borderId="0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33" fillId="23" borderId="0" xfId="0" applyFont="1" applyFill="1" applyBorder="1" applyAlignment="1">
      <alignment horizontal="center" vertical="center" wrapText="1"/>
    </xf>
    <xf numFmtId="0" fontId="34" fillId="0" borderId="44" xfId="0" applyFont="1" applyBorder="1" applyAlignment="1">
      <alignment horizontal="center"/>
    </xf>
    <xf numFmtId="0" fontId="34" fillId="0" borderId="45" xfId="0" applyFont="1" applyBorder="1" applyAlignment="1">
      <alignment horizontal="center"/>
    </xf>
    <xf numFmtId="0" fontId="34" fillId="0" borderId="4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1" fillId="0" borderId="9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3" borderId="23" xfId="5" applyNumberFormat="1" applyFont="1" applyFill="1" applyBorder="1" applyAlignment="1">
      <alignment horizontal="center" vertical="center"/>
    </xf>
    <xf numFmtId="167" fontId="17" fillId="13" borderId="24" xfId="5" applyNumberFormat="1" applyFont="1" applyFill="1" applyBorder="1" applyAlignment="1">
      <alignment horizontal="center" vertical="center"/>
    </xf>
    <xf numFmtId="167" fontId="17" fillId="13" borderId="25" xfId="5" applyNumberFormat="1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0" fillId="15" borderId="5" xfId="0" applyFill="1" applyBorder="1" applyAlignment="1"/>
    <xf numFmtId="0" fontId="17" fillId="12" borderId="20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left" vertical="center"/>
    </xf>
    <xf numFmtId="0" fontId="17" fillId="14" borderId="24" xfId="0" applyFont="1" applyFill="1" applyBorder="1" applyAlignment="1">
      <alignment horizontal="left" vertical="center"/>
    </xf>
    <xf numFmtId="0" fontId="17" fillId="14" borderId="25" xfId="0" applyFont="1" applyFill="1" applyBorder="1" applyAlignment="1">
      <alignment horizontal="left" vertical="center"/>
    </xf>
    <xf numFmtId="0" fontId="18" fillId="13" borderId="23" xfId="0" applyFont="1" applyFill="1" applyBorder="1" applyAlignment="1">
      <alignment horizontal="left" vertical="center" wrapText="1"/>
    </xf>
    <xf numFmtId="0" fontId="18" fillId="13" borderId="24" xfId="0" applyFont="1" applyFill="1" applyBorder="1" applyAlignment="1">
      <alignment horizontal="left" vertical="center" wrapText="1"/>
    </xf>
    <xf numFmtId="0" fontId="18" fillId="13" borderId="25" xfId="0" applyFont="1" applyFill="1" applyBorder="1" applyAlignment="1">
      <alignment horizontal="left" vertical="center" wrapText="1"/>
    </xf>
    <xf numFmtId="0" fontId="18" fillId="11" borderId="5" xfId="0" applyFont="1" applyFill="1" applyBorder="1" applyAlignment="1">
      <alignment horizontal="right" vertical="center"/>
    </xf>
    <xf numFmtId="0" fontId="17" fillId="18" borderId="23" xfId="0" applyFont="1" applyFill="1" applyBorder="1" applyAlignment="1">
      <alignment horizontal="left" vertical="center"/>
    </xf>
    <xf numFmtId="0" fontId="17" fillId="18" borderId="24" xfId="0" applyFont="1" applyFill="1" applyBorder="1" applyAlignment="1">
      <alignment horizontal="left" vertical="center"/>
    </xf>
    <xf numFmtId="0" fontId="17" fillId="18" borderId="25" xfId="0" applyFont="1" applyFill="1" applyBorder="1" applyAlignment="1">
      <alignment horizontal="left" vertical="center"/>
    </xf>
    <xf numFmtId="165" fontId="13" fillId="18" borderId="23" xfId="5" applyNumberFormat="1" applyFont="1" applyFill="1" applyBorder="1" applyAlignment="1">
      <alignment vertical="center"/>
    </xf>
    <xf numFmtId="165" fontId="13" fillId="18" borderId="24" xfId="5" applyNumberFormat="1" applyFont="1" applyFill="1" applyBorder="1" applyAlignment="1">
      <alignment vertical="center"/>
    </xf>
    <xf numFmtId="165" fontId="13" fillId="18" borderId="25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4" borderId="23" xfId="5" applyNumberFormat="1" applyFont="1" applyFill="1" applyBorder="1" applyAlignment="1">
      <alignment vertical="center"/>
    </xf>
    <xf numFmtId="165" fontId="13" fillId="14" borderId="24" xfId="5" applyNumberFormat="1" applyFont="1" applyFill="1" applyBorder="1" applyAlignment="1">
      <alignment vertical="center"/>
    </xf>
    <xf numFmtId="165" fontId="13" fillId="14" borderId="25" xfId="5" applyNumberFormat="1" applyFont="1" applyFill="1" applyBorder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8" fillId="12" borderId="5" xfId="0" applyFont="1" applyFill="1" applyBorder="1" applyAlignment="1">
      <alignment horizontal="right" vertical="center"/>
    </xf>
    <xf numFmtId="0" fontId="18" fillId="12" borderId="5" xfId="0" applyNumberFormat="1" applyFont="1" applyFill="1" applyBorder="1" applyAlignment="1">
      <alignment horizontal="center"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8" fillId="12" borderId="21" xfId="0" applyFont="1" applyFill="1" applyBorder="1" applyAlignment="1">
      <alignment horizontal="right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2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7" fillId="12" borderId="5" xfId="0" applyFont="1" applyFill="1" applyBorder="1" applyAlignment="1">
      <alignment horizontal="center" vertical="center"/>
    </xf>
    <xf numFmtId="0" fontId="23" fillId="16" borderId="22" xfId="0" applyFont="1" applyFill="1" applyBorder="1" applyAlignment="1">
      <alignment horizontal="center" vertical="center"/>
    </xf>
    <xf numFmtId="0" fontId="23" fillId="16" borderId="8" xfId="0" applyFont="1" applyFill="1" applyBorder="1" applyAlignment="1">
      <alignment horizontal="center" vertical="center"/>
    </xf>
    <xf numFmtId="0" fontId="0" fillId="16" borderId="8" xfId="0" applyFill="1" applyBorder="1" applyAlignment="1"/>
    <xf numFmtId="0" fontId="0" fillId="16" borderId="6" xfId="0" applyFill="1" applyBorder="1" applyAlignment="1"/>
    <xf numFmtId="0" fontId="12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3" xfId="0" applyFont="1" applyBorder="1" applyAlignment="1"/>
    <xf numFmtId="0" fontId="17" fillId="0" borderId="7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5" fillId="20" borderId="1" xfId="0" applyFont="1" applyFill="1" applyBorder="1" applyAlignment="1">
      <alignment horizontal="center" vertical="center"/>
    </xf>
    <xf numFmtId="0" fontId="36" fillId="20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35" fillId="21" borderId="1" xfId="0" applyFont="1" applyFill="1" applyBorder="1" applyAlignment="1">
      <alignment horizontal="center" vertical="center"/>
    </xf>
    <xf numFmtId="0" fontId="36" fillId="21" borderId="1" xfId="0" applyFont="1" applyFill="1" applyBorder="1" applyAlignment="1">
      <alignment horizontal="center" vertical="center"/>
    </xf>
    <xf numFmtId="0" fontId="35" fillId="16" borderId="1" xfId="0" applyFont="1" applyFill="1" applyBorder="1" applyAlignment="1">
      <alignment horizontal="center" vertical="center"/>
    </xf>
    <xf numFmtId="0" fontId="36" fillId="16" borderId="1" xfId="0" applyFont="1" applyFill="1" applyBorder="1" applyAlignment="1">
      <alignment horizontal="center" vertical="center"/>
    </xf>
    <xf numFmtId="0" fontId="35" fillId="22" borderId="1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17" fillId="0" borderId="0" xfId="11" applyFont="1" applyAlignment="1" applyProtection="1">
      <alignment horizontal="left" vertical="center" wrapText="1"/>
      <protection hidden="1"/>
    </xf>
    <xf numFmtId="0" fontId="17" fillId="0" borderId="0" xfId="11" applyFont="1" applyBorder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Border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0" fontId="17" fillId="0" borderId="0" xfId="10" applyFont="1" applyBorder="1" applyAlignment="1"/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4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7" fillId="0" borderId="7" xfId="13" applyNumberFormat="1" applyFont="1" applyBorder="1"/>
    <xf numFmtId="4" fontId="17" fillId="0" borderId="34" xfId="13" applyNumberFormat="1" applyFont="1" applyBorder="1"/>
    <xf numFmtId="4" fontId="26" fillId="0" borderId="26" xfId="13" applyNumberFormat="1" applyFont="1" applyBorder="1"/>
    <xf numFmtId="4" fontId="26" fillId="0" borderId="30" xfId="13" applyNumberFormat="1" applyFont="1" applyBorder="1"/>
    <xf numFmtId="4" fontId="17" fillId="0" borderId="10" xfId="13" applyNumberFormat="1" applyFont="1" applyBorder="1"/>
    <xf numFmtId="4" fontId="17" fillId="0" borderId="33" xfId="13" applyNumberFormat="1" applyFont="1" applyBorder="1"/>
    <xf numFmtId="4" fontId="26" fillId="0" borderId="17" xfId="13" applyNumberFormat="1" applyFont="1" applyBorder="1"/>
    <xf numFmtId="4" fontId="26" fillId="0" borderId="32" xfId="13" applyNumberFormat="1" applyFont="1" applyBorder="1"/>
    <xf numFmtId="4" fontId="26" fillId="0" borderId="10" xfId="13" applyNumberFormat="1" applyFont="1" applyBorder="1"/>
    <xf numFmtId="4" fontId="26" fillId="0" borderId="33" xfId="13" applyNumberFormat="1" applyFont="1" applyBorder="1"/>
    <xf numFmtId="4" fontId="26" fillId="0" borderId="28" xfId="13" applyNumberFormat="1" applyFont="1" applyBorder="1"/>
    <xf numFmtId="3" fontId="17" fillId="0" borderId="18" xfId="13" applyNumberFormat="1" applyFont="1" applyBorder="1"/>
    <xf numFmtId="3" fontId="17" fillId="0" borderId="31" xfId="13" applyNumberFormat="1" applyFont="1" applyBorder="1"/>
    <xf numFmtId="4" fontId="17" fillId="0" borderId="3" xfId="13" applyNumberFormat="1" applyFont="1" applyBorder="1"/>
    <xf numFmtId="4" fontId="17" fillId="0" borderId="2" xfId="13" applyNumberFormat="1" applyFont="1" applyBorder="1"/>
    <xf numFmtId="4" fontId="26" fillId="0" borderId="4" xfId="13" applyNumberFormat="1" applyFont="1" applyBorder="1"/>
    <xf numFmtId="4" fontId="26" fillId="0" borderId="2" xfId="13" applyNumberFormat="1" applyFont="1" applyBorder="1"/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9" xfId="13" applyNumberFormat="1" applyFont="1" applyBorder="1"/>
    <xf numFmtId="4" fontId="17" fillId="0" borderId="7" xfId="12" quotePrefix="1" applyNumberFormat="1" applyFont="1" applyBorder="1" applyAlignment="1" applyProtection="1">
      <protection hidden="1"/>
    </xf>
    <xf numFmtId="4" fontId="17" fillId="0" borderId="34" xfId="12" quotePrefix="1" applyNumberFormat="1" applyFont="1" applyBorder="1" applyAlignment="1" applyProtection="1">
      <protection hidden="1"/>
    </xf>
    <xf numFmtId="4" fontId="26" fillId="0" borderId="17" xfId="12" applyNumberFormat="1" applyFont="1" applyBorder="1" applyAlignment="1" applyProtection="1">
      <protection hidden="1"/>
    </xf>
    <xf numFmtId="4" fontId="26" fillId="0" borderId="32" xfId="12" applyNumberFormat="1" applyFont="1" applyBorder="1" applyAlignment="1" applyProtection="1">
      <protection hidden="1"/>
    </xf>
    <xf numFmtId="4" fontId="17" fillId="0" borderId="10" xfId="12" applyNumberFormat="1" applyFont="1" applyBorder="1" applyAlignment="1" applyProtection="1">
      <protection hidden="1"/>
    </xf>
    <xf numFmtId="4" fontId="17" fillId="0" borderId="33" xfId="12" applyNumberFormat="1" applyFont="1" applyBorder="1" applyAlignment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Border="1" applyAlignment="1" applyProtection="1">
      <protection hidden="1"/>
    </xf>
    <xf numFmtId="4" fontId="17" fillId="0" borderId="34" xfId="12" applyNumberFormat="1" applyFont="1" applyBorder="1" applyAlignment="1" applyProtection="1">
      <protection hidden="1"/>
    </xf>
    <xf numFmtId="4" fontId="17" fillId="0" borderId="7" xfId="12" applyNumberFormat="1" applyFont="1" applyFill="1" applyBorder="1" applyAlignment="1" applyProtection="1">
      <protection hidden="1"/>
    </xf>
    <xf numFmtId="4" fontId="17" fillId="0" borderId="34" xfId="12" applyNumberFormat="1" applyFont="1" applyFill="1" applyBorder="1" applyAlignment="1" applyProtection="1">
      <protection hidden="1"/>
    </xf>
    <xf numFmtId="4" fontId="17" fillId="0" borderId="17" xfId="12" applyNumberFormat="1" applyFont="1" applyFill="1" applyBorder="1" applyAlignment="1" applyProtection="1">
      <protection hidden="1"/>
    </xf>
    <xf numFmtId="4" fontId="17" fillId="0" borderId="32" xfId="12" applyNumberFormat="1" applyFont="1" applyFill="1" applyBorder="1" applyAlignment="1" applyProtection="1"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0" xfId="12" quotePrefix="1" applyNumberFormat="1" applyFont="1" applyBorder="1" applyAlignment="1" applyProtection="1"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17" fillId="0" borderId="9" xfId="12" applyNumberFormat="1" applyFont="1" applyBorder="1" applyAlignment="1" applyProtection="1"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10" xfId="12" quotePrefix="1" applyNumberFormat="1" applyFont="1" applyBorder="1" applyAlignment="1" applyProtection="1">
      <protection hidden="1"/>
    </xf>
    <xf numFmtId="4" fontId="17" fillId="0" borderId="33" xfId="12" quotePrefix="1" applyNumberFormat="1" applyFont="1" applyBorder="1" applyAlignment="1" applyProtection="1">
      <protection hidden="1"/>
    </xf>
    <xf numFmtId="4" fontId="17" fillId="0" borderId="1" xfId="12" applyNumberFormat="1" applyFont="1" applyFill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Fill="1" applyBorder="1" applyAlignment="1" applyProtection="1"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Border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9" xfId="12" quotePrefix="1" applyNumberFormat="1" applyFont="1" applyBorder="1" applyAlignment="1" applyProtection="1"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Protection="1">
      <protection hidden="1"/>
    </xf>
    <xf numFmtId="4" fontId="17" fillId="0" borderId="34" xfId="14" applyNumberFormat="1" applyFont="1" applyBorder="1" applyProtection="1">
      <protection hidden="1"/>
    </xf>
    <xf numFmtId="4" fontId="17" fillId="0" borderId="0" xfId="14" quotePrefix="1" applyNumberFormat="1" applyFont="1" applyBorder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Border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  <xf numFmtId="49" fontId="0" fillId="0" borderId="22" xfId="0" applyNumberFormat="1" applyBorder="1" applyAlignment="1">
      <alignment horizontal="left" vertical="center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262239.3900000006</c:v>
                </c:pt>
                <c:pt idx="1">
                  <c:v>590287.55000000075</c:v>
                </c:pt>
                <c:pt idx="2">
                  <c:v>427355.29000000097</c:v>
                </c:pt>
                <c:pt idx="3">
                  <c:v>-120525.28999999911</c:v>
                </c:pt>
                <c:pt idx="4">
                  <c:v>185277.5599999968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770902.74000000115</c:v>
                </c:pt>
                <c:pt idx="1">
                  <c:v>1336792.1399999987</c:v>
                </c:pt>
                <c:pt idx="2">
                  <c:v>1843587.6700000018</c:v>
                </c:pt>
                <c:pt idx="3">
                  <c:v>2259254.3200000022</c:v>
                </c:pt>
                <c:pt idx="4">
                  <c:v>2636519.549999997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8035733.1899999995</c:v>
                </c:pt>
                <c:pt idx="1">
                  <c:v>8349024.7899999991</c:v>
                </c:pt>
                <c:pt idx="2">
                  <c:v>10432952.319999998</c:v>
                </c:pt>
                <c:pt idx="3">
                  <c:v>10628042.74</c:v>
                </c:pt>
                <c:pt idx="4">
                  <c:v>10473835.560000002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8297972.5800000001</c:v>
                </c:pt>
                <c:pt idx="1">
                  <c:v>8939312.3399999999</c:v>
                </c:pt>
                <c:pt idx="2">
                  <c:v>10860307.609999999</c:v>
                </c:pt>
                <c:pt idx="3">
                  <c:v>10507517.450000001</c:v>
                </c:pt>
                <c:pt idx="4">
                  <c:v>10659113.119999999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3786995.18</c:v>
                </c:pt>
                <c:pt idx="1">
                  <c:v>4935311.43</c:v>
                </c:pt>
                <c:pt idx="2">
                  <c:v>3142999.9699999997</c:v>
                </c:pt>
                <c:pt idx="3">
                  <c:v>3825864.54</c:v>
                </c:pt>
                <c:pt idx="4">
                  <c:v>4474809.03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1625080.11</c:v>
                </c:pt>
                <c:pt idx="1">
                  <c:v>2853186.52</c:v>
                </c:pt>
                <c:pt idx="2">
                  <c:v>2933137.9499999997</c:v>
                </c:pt>
                <c:pt idx="3">
                  <c:v>3780317.16</c:v>
                </c:pt>
                <c:pt idx="4">
                  <c:v>6032966.5999999996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activeCell="J25" sqref="J25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303" t="s">
        <v>294</v>
      </c>
      <c r="B1" s="304"/>
      <c r="C1" s="304"/>
      <c r="D1" s="304"/>
      <c r="E1" s="304"/>
      <c r="F1" s="304"/>
      <c r="G1" s="591" t="s">
        <v>338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264"/>
      <c r="U1" s="237" t="s">
        <v>12</v>
      </c>
      <c r="V1" s="275">
        <v>91005</v>
      </c>
    </row>
    <row r="2" spans="1:22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265"/>
      <c r="U2" s="238" t="s">
        <v>1</v>
      </c>
      <c r="V2" s="276">
        <f>R27</f>
        <v>2025</v>
      </c>
    </row>
    <row r="3" spans="1:22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U3" s="233" t="s">
        <v>32</v>
      </c>
      <c r="V3" s="287">
        <v>2</v>
      </c>
    </row>
    <row r="4" spans="1:22" ht="13.9" customHeight="1" thickBot="1">
      <c r="A4" s="194"/>
      <c r="B4" s="31"/>
      <c r="C4" s="31"/>
      <c r="D4" s="31"/>
      <c r="E4" s="31"/>
      <c r="F4" s="59"/>
      <c r="G4" s="59"/>
      <c r="H4" s="58"/>
      <c r="I4" s="58"/>
      <c r="J4" s="59"/>
      <c r="K4" s="59"/>
      <c r="L4" s="59"/>
      <c r="M4" s="59"/>
      <c r="N4" s="58"/>
      <c r="O4" s="58"/>
      <c r="P4" s="209"/>
      <c r="Q4" s="209"/>
      <c r="R4" s="210"/>
      <c r="S4" s="210"/>
    </row>
    <row r="5" spans="1:22" ht="13.9" customHeight="1" thickTop="1">
      <c r="C5" s="212"/>
      <c r="D5" s="213"/>
      <c r="E5" s="213"/>
      <c r="F5" s="213"/>
      <c r="G5" s="213"/>
      <c r="H5" s="214"/>
      <c r="I5" s="214"/>
      <c r="J5" s="213"/>
      <c r="K5" s="213"/>
      <c r="L5" s="214"/>
      <c r="M5" s="214"/>
      <c r="N5" s="214"/>
      <c r="O5" s="214"/>
      <c r="P5" s="213"/>
      <c r="Q5" s="213"/>
      <c r="R5" s="215"/>
      <c r="S5" s="215"/>
      <c r="T5" s="216"/>
      <c r="U5" s="217"/>
    </row>
    <row r="6" spans="1:22" ht="13.9" customHeight="1">
      <c r="C6" s="218"/>
      <c r="D6" s="219"/>
      <c r="E6" s="219"/>
      <c r="F6" s="219"/>
      <c r="G6" s="283"/>
      <c r="H6" s="284"/>
      <c r="I6" s="284"/>
      <c r="J6" s="283"/>
      <c r="K6" s="283"/>
      <c r="L6" s="284"/>
      <c r="M6" s="284"/>
      <c r="N6" s="284"/>
      <c r="O6" s="284"/>
      <c r="P6" s="283"/>
      <c r="Q6" s="283"/>
      <c r="R6" s="285"/>
      <c r="S6" s="285"/>
      <c r="T6" s="222"/>
      <c r="U6" s="223"/>
    </row>
    <row r="7" spans="1:22" ht="57" customHeight="1">
      <c r="C7" s="218"/>
      <c r="D7" s="219"/>
      <c r="E7" s="219"/>
      <c r="F7" s="281"/>
      <c r="G7" s="291" t="s">
        <v>336</v>
      </c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82"/>
      <c r="U7" s="223"/>
    </row>
    <row r="8" spans="1:22" ht="13.9" customHeight="1">
      <c r="C8" s="218"/>
      <c r="D8" s="219"/>
      <c r="E8" s="219"/>
      <c r="F8" s="281"/>
      <c r="G8" s="291"/>
      <c r="H8" s="291"/>
      <c r="I8" s="291"/>
      <c r="J8" s="291"/>
      <c r="K8" s="291"/>
      <c r="L8" s="291"/>
      <c r="M8" s="291"/>
      <c r="N8" s="291"/>
      <c r="O8" s="291"/>
      <c r="P8" s="291"/>
      <c r="Q8" s="291"/>
      <c r="R8" s="291"/>
      <c r="S8" s="286"/>
      <c r="T8" s="282"/>
      <c r="U8" s="223"/>
      <c r="V8" s="211"/>
    </row>
    <row r="9" spans="1:22" ht="13.9" customHeight="1">
      <c r="C9" s="218"/>
      <c r="D9" s="219"/>
      <c r="E9" s="219"/>
      <c r="F9" s="281"/>
      <c r="G9" s="291"/>
      <c r="H9" s="291"/>
      <c r="I9" s="291"/>
      <c r="J9" s="291"/>
      <c r="K9" s="291"/>
      <c r="L9" s="291"/>
      <c r="M9" s="291"/>
      <c r="N9" s="291"/>
      <c r="O9" s="291"/>
      <c r="P9" s="291"/>
      <c r="Q9" s="291"/>
      <c r="R9" s="291"/>
      <c r="S9" s="286"/>
      <c r="T9" s="282"/>
      <c r="U9" s="223"/>
    </row>
    <row r="10" spans="1:22" ht="13.9" customHeight="1">
      <c r="C10" s="218"/>
      <c r="D10" s="219"/>
      <c r="E10" s="219"/>
      <c r="F10" s="281"/>
      <c r="G10" s="291"/>
      <c r="H10" s="291"/>
      <c r="I10" s="291"/>
      <c r="J10" s="291"/>
      <c r="K10" s="291"/>
      <c r="L10" s="291"/>
      <c r="M10" s="291"/>
      <c r="N10" s="291"/>
      <c r="O10" s="291"/>
      <c r="P10" s="291"/>
      <c r="Q10" s="291"/>
      <c r="R10" s="291"/>
      <c r="S10" s="286"/>
      <c r="T10" s="282"/>
      <c r="U10" s="223"/>
    </row>
    <row r="11" spans="1:22" ht="13.9" customHeight="1">
      <c r="C11" s="218"/>
      <c r="D11" s="219"/>
      <c r="E11" s="219"/>
      <c r="F11" s="219"/>
      <c r="G11" s="292" t="s">
        <v>335</v>
      </c>
      <c r="H11" s="293"/>
      <c r="I11" s="293"/>
      <c r="J11" s="293"/>
      <c r="K11" s="293"/>
      <c r="L11" s="293"/>
      <c r="M11" s="293"/>
      <c r="N11" s="293"/>
      <c r="O11" s="293"/>
      <c r="P11" s="293"/>
      <c r="Q11" s="293"/>
      <c r="R11" s="293"/>
      <c r="S11" s="294"/>
      <c r="T11" s="222"/>
      <c r="U11" s="223"/>
    </row>
    <row r="12" spans="1:22" ht="13.9" customHeight="1">
      <c r="C12" s="218"/>
      <c r="D12" s="219"/>
      <c r="E12" s="219"/>
      <c r="F12" s="219"/>
      <c r="G12" s="219"/>
      <c r="H12" s="220"/>
      <c r="I12" s="220"/>
      <c r="J12" s="219"/>
      <c r="K12" s="219"/>
      <c r="L12" s="220"/>
      <c r="M12" s="220"/>
      <c r="N12" s="220"/>
      <c r="O12" s="220"/>
      <c r="P12" s="219"/>
      <c r="Q12" s="219"/>
      <c r="R12" s="221"/>
      <c r="S12" s="221"/>
      <c r="T12" s="222"/>
      <c r="U12" s="223"/>
    </row>
    <row r="13" spans="1:22" ht="13.9" customHeight="1">
      <c r="C13" s="218"/>
      <c r="D13" s="219"/>
      <c r="E13" s="219"/>
      <c r="F13" s="219"/>
      <c r="G13" s="219"/>
      <c r="H13" s="220"/>
      <c r="I13" s="220"/>
      <c r="J13" s="219"/>
      <c r="K13" s="219"/>
      <c r="L13" s="220"/>
      <c r="M13" s="220"/>
      <c r="N13" s="220"/>
      <c r="O13" s="220"/>
      <c r="P13" s="219"/>
      <c r="Q13" s="219"/>
      <c r="R13" s="221"/>
      <c r="S13" s="221"/>
      <c r="T13" s="222"/>
      <c r="U13" s="223"/>
    </row>
    <row r="14" spans="1:22" ht="13.9" customHeight="1" thickBot="1">
      <c r="C14" s="224"/>
      <c r="D14" s="225"/>
      <c r="E14" s="225"/>
      <c r="F14" s="225"/>
      <c r="G14" s="225"/>
      <c r="H14" s="226"/>
      <c r="I14" s="226"/>
      <c r="J14" s="225"/>
      <c r="K14" s="225"/>
      <c r="L14" s="226"/>
      <c r="M14" s="226"/>
      <c r="N14" s="226"/>
      <c r="O14" s="226"/>
      <c r="P14" s="225"/>
      <c r="Q14" s="225"/>
      <c r="R14" s="227"/>
      <c r="S14" s="227"/>
      <c r="T14" s="228"/>
      <c r="U14" s="229"/>
    </row>
    <row r="15" spans="1:22" ht="13.9" customHeight="1" thickTop="1">
      <c r="C15" s="278"/>
      <c r="D15" s="278"/>
      <c r="E15" s="278"/>
      <c r="F15" s="278"/>
      <c r="G15" s="278"/>
      <c r="H15" s="278"/>
      <c r="I15" s="278"/>
    </row>
    <row r="16" spans="1:22" ht="13.15" customHeight="1">
      <c r="C16" s="57"/>
      <c r="D16" s="56"/>
      <c r="E16" s="56"/>
      <c r="F16" s="56"/>
      <c r="G16" s="56"/>
      <c r="H16" s="56"/>
      <c r="I16" s="56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"/>
    </row>
    <row r="17" spans="3:21" ht="16.149999999999999" customHeight="1">
      <c r="C17" s="592" t="s">
        <v>339</v>
      </c>
      <c r="D17" s="289"/>
      <c r="E17" s="289"/>
      <c r="F17" s="289"/>
      <c r="G17" s="289"/>
      <c r="H17" s="289"/>
      <c r="I17" s="289"/>
      <c r="J17" s="593" t="s">
        <v>340</v>
      </c>
      <c r="K17" s="313"/>
      <c r="L17" s="313"/>
      <c r="M17" s="313"/>
      <c r="N17" s="313"/>
      <c r="O17" s="313"/>
      <c r="P17" s="313"/>
      <c r="Q17" s="313"/>
      <c r="R17" s="313"/>
      <c r="S17" s="313"/>
      <c r="T17" s="313"/>
      <c r="U17" s="7"/>
    </row>
    <row r="18" spans="3:21" ht="16.149999999999999" customHeight="1">
      <c r="C18" s="243"/>
      <c r="D18" s="55"/>
      <c r="E18" s="51"/>
      <c r="F18" s="51"/>
      <c r="G18" s="51"/>
      <c r="H18" s="51"/>
      <c r="I18" s="2"/>
      <c r="J18" s="2"/>
      <c r="K18" s="2"/>
      <c r="L18" s="2"/>
      <c r="M18" s="2"/>
      <c r="N18" s="2"/>
      <c r="O18" s="51"/>
      <c r="P18" s="51"/>
      <c r="Q18" s="51"/>
      <c r="R18" s="51"/>
      <c r="S18" s="2"/>
      <c r="T18" s="2"/>
      <c r="U18" s="7"/>
    </row>
    <row r="19" spans="3:21" ht="16.149999999999999" customHeight="1">
      <c r="C19" s="295" t="s">
        <v>4</v>
      </c>
      <c r="D19" s="289"/>
      <c r="E19" s="289"/>
      <c r="F19" s="289"/>
      <c r="G19" s="289"/>
      <c r="H19" s="289"/>
      <c r="I19" s="290"/>
      <c r="J19" s="594" t="s">
        <v>341</v>
      </c>
      <c r="K19" s="241"/>
      <c r="L19" s="241"/>
      <c r="M19" s="241"/>
      <c r="N19" s="241"/>
      <c r="O19" s="241"/>
      <c r="P19" s="241"/>
      <c r="Q19" s="241"/>
      <c r="R19" s="241"/>
      <c r="S19" s="241"/>
      <c r="T19" s="242"/>
      <c r="U19" s="7"/>
    </row>
    <row r="20" spans="3:21" ht="16.149999999999999" customHeight="1">
      <c r="C20" s="52"/>
      <c r="D20" s="2"/>
      <c r="E20" s="2"/>
      <c r="F20" s="2"/>
      <c r="G20" s="2"/>
      <c r="H20" s="2"/>
      <c r="I20" s="2"/>
      <c r="J20" s="595" t="s">
        <v>342</v>
      </c>
      <c r="K20" s="234"/>
      <c r="L20" s="234"/>
      <c r="M20" s="234"/>
      <c r="N20" s="234"/>
      <c r="O20" s="234"/>
      <c r="P20" s="234"/>
      <c r="Q20" s="234"/>
      <c r="R20" s="234"/>
      <c r="S20" s="234"/>
      <c r="T20" s="235"/>
      <c r="U20" s="7"/>
    </row>
    <row r="21" spans="3:21" ht="16.149999999999999" customHeight="1">
      <c r="C21" s="52"/>
      <c r="D21" s="2"/>
      <c r="E21" s="2"/>
      <c r="F21" s="2"/>
      <c r="G21" s="2"/>
      <c r="H21" s="2"/>
      <c r="I21" s="51"/>
      <c r="J21" s="596" t="s">
        <v>343</v>
      </c>
      <c r="K21" s="239"/>
      <c r="L21" s="239"/>
      <c r="M21" s="239"/>
      <c r="N21" s="239"/>
      <c r="O21" s="239"/>
      <c r="P21" s="239"/>
      <c r="Q21" s="239"/>
      <c r="R21" s="239"/>
      <c r="S21" s="239"/>
      <c r="T21" s="240"/>
      <c r="U21" s="7"/>
    </row>
    <row r="22" spans="3:21" ht="16.149999999999999" customHeight="1">
      <c r="C22" s="52"/>
      <c r="D22" s="2"/>
      <c r="E22" s="2"/>
      <c r="F22" s="2"/>
      <c r="G22" s="2"/>
      <c r="H22" s="2"/>
      <c r="I22" s="51"/>
      <c r="J22" s="51"/>
      <c r="K22" s="51"/>
      <c r="L22" s="51"/>
      <c r="M22" s="51"/>
      <c r="N22" s="2"/>
      <c r="O22" s="2"/>
      <c r="P22" s="2"/>
      <c r="Q22" s="2"/>
      <c r="R22" s="2"/>
      <c r="S22" s="62"/>
      <c r="T22" s="63"/>
      <c r="U22" s="7"/>
    </row>
    <row r="23" spans="3:21" ht="16.149999999999999" customHeight="1">
      <c r="C23" s="310" t="s">
        <v>334</v>
      </c>
      <c r="D23" s="311"/>
      <c r="E23" s="311"/>
      <c r="F23" s="311"/>
      <c r="G23" s="311"/>
      <c r="H23" s="311"/>
      <c r="I23" s="312"/>
      <c r="J23" s="608" t="s">
        <v>344</v>
      </c>
      <c r="K23" s="231"/>
      <c r="L23" s="231"/>
      <c r="M23" s="232"/>
      <c r="N23" s="2"/>
      <c r="O23" s="2"/>
      <c r="P23" s="2"/>
      <c r="Q23" s="2"/>
      <c r="R23" s="2"/>
      <c r="S23" s="62"/>
      <c r="T23" s="63"/>
      <c r="U23" s="7"/>
    </row>
    <row r="24" spans="3:21" ht="16.149999999999999" customHeight="1">
      <c r="C24" s="243"/>
      <c r="D24" s="230"/>
      <c r="E24" s="230"/>
      <c r="F24" s="230"/>
      <c r="G24" s="230"/>
      <c r="H24" s="280"/>
      <c r="I24" s="244"/>
      <c r="J24" s="51"/>
      <c r="K24" s="51"/>
      <c r="L24" s="51"/>
      <c r="M24" s="51"/>
      <c r="N24" s="2"/>
      <c r="O24" s="2"/>
      <c r="P24" s="2"/>
      <c r="Q24" s="2"/>
      <c r="R24" s="2"/>
      <c r="S24" s="62"/>
      <c r="T24" s="63"/>
      <c r="U24" s="7"/>
    </row>
    <row r="25" spans="3:21" ht="16.149999999999999" customHeight="1">
      <c r="C25" s="295" t="s">
        <v>38</v>
      </c>
      <c r="D25" s="289"/>
      <c r="E25" s="289"/>
      <c r="F25" s="289"/>
      <c r="G25" s="289"/>
      <c r="H25" s="289"/>
      <c r="I25" s="290"/>
      <c r="J25" s="608" t="s">
        <v>353</v>
      </c>
      <c r="K25" s="231"/>
      <c r="L25" s="231"/>
      <c r="M25" s="232"/>
      <c r="N25" s="2"/>
      <c r="O25" s="2"/>
      <c r="P25" s="2"/>
      <c r="Q25" s="2"/>
      <c r="R25" s="2"/>
      <c r="S25" s="62"/>
      <c r="T25" s="63"/>
      <c r="U25" s="7"/>
    </row>
    <row r="26" spans="3:21" ht="16.149999999999999" customHeight="1">
      <c r="C26" s="243"/>
      <c r="D26" s="280"/>
      <c r="E26" s="280"/>
      <c r="F26" s="280"/>
      <c r="G26" s="280"/>
      <c r="H26" s="280"/>
      <c r="I26" s="244"/>
      <c r="J26" s="51"/>
      <c r="K26" s="51"/>
      <c r="L26" s="51"/>
      <c r="M26" s="51"/>
      <c r="N26" s="2"/>
      <c r="O26" s="2"/>
      <c r="P26" s="2"/>
      <c r="Q26" s="2"/>
      <c r="R26" s="2"/>
      <c r="S26" s="2"/>
      <c r="T26" s="2"/>
      <c r="U26" s="7"/>
    </row>
    <row r="27" spans="3:21" ht="16.899999999999999" customHeight="1">
      <c r="C27" s="295" t="s">
        <v>297</v>
      </c>
      <c r="D27" s="289"/>
      <c r="E27" s="289"/>
      <c r="F27" s="289"/>
      <c r="G27" s="289"/>
      <c r="H27" s="289"/>
      <c r="I27" s="290"/>
      <c r="J27" s="597" t="s">
        <v>345</v>
      </c>
      <c r="K27" s="279"/>
      <c r="L27" s="231"/>
      <c r="M27" s="232"/>
      <c r="O27" s="289" t="s">
        <v>1</v>
      </c>
      <c r="P27" s="289"/>
      <c r="Q27" s="290"/>
      <c r="R27" s="314">
        <v>2025</v>
      </c>
      <c r="S27" s="315"/>
      <c r="T27" s="2"/>
      <c r="U27" s="7"/>
    </row>
    <row r="28" spans="3:21" ht="16.899999999999999" customHeight="1">
      <c r="C28" s="52"/>
      <c r="D28" s="2"/>
      <c r="E28" s="2"/>
      <c r="F28" s="2"/>
      <c r="G28" s="2"/>
      <c r="H28" s="2"/>
      <c r="I28" s="53"/>
      <c r="J28" s="51"/>
      <c r="K28" s="51"/>
      <c r="L28" s="51"/>
      <c r="M28" s="51"/>
      <c r="N28" s="2"/>
      <c r="O28" s="2"/>
      <c r="P28" s="2"/>
      <c r="Q28" s="2"/>
      <c r="R28" s="2"/>
      <c r="S28" s="2"/>
      <c r="T28" s="2"/>
      <c r="U28" s="7"/>
    </row>
    <row r="29" spans="3:21" ht="16.899999999999999" customHeight="1">
      <c r="C29" s="301" t="s">
        <v>35</v>
      </c>
      <c r="D29" s="302"/>
      <c r="E29" s="302"/>
      <c r="F29" s="302"/>
      <c r="G29" s="302"/>
      <c r="H29" s="302"/>
      <c r="I29" s="302"/>
      <c r="J29" s="598" t="s">
        <v>346</v>
      </c>
      <c r="K29" s="236"/>
      <c r="L29" s="236"/>
      <c r="M29" s="236"/>
      <c r="N29" s="236"/>
      <c r="O29" s="236"/>
      <c r="P29" s="236"/>
      <c r="Q29" s="236"/>
      <c r="R29" s="236"/>
      <c r="S29" s="236"/>
      <c r="T29" s="64"/>
      <c r="U29" s="12"/>
    </row>
    <row r="30" spans="3:21" ht="16.899999999999999" customHeight="1">
      <c r="C30" s="299" t="s">
        <v>5</v>
      </c>
      <c r="D30" s="300"/>
      <c r="E30" s="300"/>
      <c r="F30" s="300"/>
      <c r="G30" s="300"/>
      <c r="H30" s="300"/>
      <c r="I30" s="300"/>
      <c r="J30" s="599" t="s">
        <v>347</v>
      </c>
      <c r="K30" s="309"/>
      <c r="L30" s="309"/>
      <c r="M30" s="309"/>
      <c r="N30" s="309"/>
      <c r="O30" s="309"/>
      <c r="P30" s="309"/>
      <c r="Q30" s="309"/>
      <c r="R30" s="309"/>
      <c r="S30" s="309"/>
      <c r="T30" s="2"/>
      <c r="U30" s="7"/>
    </row>
    <row r="31" spans="3:21" ht="16.899999999999999" customHeight="1">
      <c r="C31" s="295" t="s">
        <v>6</v>
      </c>
      <c r="D31" s="289"/>
      <c r="E31" s="289"/>
      <c r="F31" s="289"/>
      <c r="G31" s="289"/>
      <c r="H31" s="289"/>
      <c r="I31" s="289"/>
      <c r="J31" s="600" t="s">
        <v>348</v>
      </c>
      <c r="K31" s="297"/>
      <c r="L31" s="297"/>
      <c r="M31" s="297"/>
      <c r="N31" s="297"/>
      <c r="O31" s="297"/>
      <c r="P31" s="297"/>
      <c r="Q31" s="297"/>
      <c r="R31" s="297"/>
      <c r="S31" s="297"/>
      <c r="T31" s="2"/>
      <c r="U31" s="7"/>
    </row>
    <row r="32" spans="3:21" ht="16.899999999999999" customHeight="1">
      <c r="C32" s="295" t="s">
        <v>7</v>
      </c>
      <c r="D32" s="289"/>
      <c r="E32" s="289"/>
      <c r="F32" s="289"/>
      <c r="G32" s="289"/>
      <c r="H32" s="289"/>
      <c r="I32" s="289"/>
      <c r="J32" s="601" t="s">
        <v>349</v>
      </c>
      <c r="K32" s="298"/>
      <c r="L32" s="298"/>
      <c r="M32" s="298"/>
      <c r="N32" s="298"/>
      <c r="O32" s="298"/>
      <c r="P32" s="298"/>
      <c r="Q32" s="298"/>
      <c r="R32" s="298"/>
      <c r="S32" s="298"/>
      <c r="T32" s="2"/>
      <c r="U32" s="7"/>
    </row>
    <row r="33" spans="3:21" ht="16.899999999999999" customHeight="1">
      <c r="C33" s="52"/>
      <c r="D33" s="2"/>
      <c r="E33" s="2"/>
      <c r="F33" s="2"/>
      <c r="G33" s="2"/>
      <c r="H33" s="2"/>
      <c r="I33" s="2"/>
      <c r="J33" s="2"/>
      <c r="K33" s="53"/>
      <c r="L33" s="51"/>
      <c r="M33" s="51"/>
      <c r="N33" s="51"/>
      <c r="O33" s="51"/>
      <c r="P33" s="2"/>
      <c r="Q33" s="2"/>
      <c r="R33" s="2"/>
      <c r="S33" s="2"/>
      <c r="T33" s="2"/>
      <c r="U33" s="7"/>
    </row>
    <row r="34" spans="3:21" ht="16.899999999999999" customHeight="1">
      <c r="C34" s="301" t="s">
        <v>36</v>
      </c>
      <c r="D34" s="302"/>
      <c r="E34" s="302"/>
      <c r="F34" s="302"/>
      <c r="G34" s="302"/>
      <c r="H34" s="302"/>
      <c r="I34" s="302"/>
      <c r="J34" s="598" t="s">
        <v>350</v>
      </c>
      <c r="K34" s="54"/>
      <c r="L34" s="236"/>
      <c r="M34" s="54"/>
      <c r="N34" s="54"/>
      <c r="O34" s="54"/>
      <c r="P34" s="54"/>
      <c r="Q34" s="54"/>
      <c r="R34" s="54"/>
      <c r="S34" s="54"/>
      <c r="T34" s="64"/>
      <c r="U34" s="12"/>
    </row>
    <row r="35" spans="3:21" ht="16.899999999999999" customHeight="1">
      <c r="C35" s="299" t="s">
        <v>5</v>
      </c>
      <c r="D35" s="300"/>
      <c r="E35" s="300"/>
      <c r="F35" s="300"/>
      <c r="G35" s="300"/>
      <c r="H35" s="300"/>
      <c r="I35" s="300"/>
      <c r="J35" s="599" t="s">
        <v>351</v>
      </c>
      <c r="K35" s="296"/>
      <c r="L35" s="296"/>
      <c r="M35" s="296"/>
      <c r="N35" s="296"/>
      <c r="O35" s="296"/>
      <c r="P35" s="296"/>
      <c r="Q35" s="296"/>
      <c r="R35" s="296"/>
      <c r="S35" s="296"/>
      <c r="T35" s="61"/>
      <c r="U35" s="6"/>
    </row>
    <row r="36" spans="3:21" ht="16.899999999999999" customHeight="1">
      <c r="C36" s="295" t="s">
        <v>6</v>
      </c>
      <c r="D36" s="289"/>
      <c r="E36" s="289"/>
      <c r="F36" s="289"/>
      <c r="G36" s="289"/>
      <c r="H36" s="289"/>
      <c r="I36" s="289"/>
      <c r="J36" s="600" t="s">
        <v>348</v>
      </c>
      <c r="K36" s="297"/>
      <c r="L36" s="297"/>
      <c r="M36" s="297"/>
      <c r="N36" s="297"/>
      <c r="O36" s="297"/>
      <c r="P36" s="297"/>
      <c r="Q36" s="297"/>
      <c r="R36" s="297"/>
      <c r="S36" s="297"/>
      <c r="T36" s="2"/>
      <c r="U36" s="7"/>
    </row>
    <row r="37" spans="3:21" ht="16.899999999999999" customHeight="1">
      <c r="C37" s="295" t="s">
        <v>7</v>
      </c>
      <c r="D37" s="289"/>
      <c r="E37" s="289"/>
      <c r="F37" s="289"/>
      <c r="G37" s="289"/>
      <c r="H37" s="289"/>
      <c r="I37" s="289"/>
      <c r="J37" s="601" t="s">
        <v>352</v>
      </c>
      <c r="K37" s="298"/>
      <c r="L37" s="298"/>
      <c r="M37" s="298"/>
      <c r="N37" s="298"/>
      <c r="O37" s="298"/>
      <c r="P37" s="298"/>
      <c r="Q37" s="298"/>
      <c r="R37" s="298"/>
      <c r="S37" s="298"/>
      <c r="T37" s="2"/>
      <c r="U37" s="7"/>
    </row>
    <row r="38" spans="3:21" ht="13.15" customHeight="1">
      <c r="C38" s="172"/>
      <c r="D38" s="4"/>
      <c r="E38" s="4"/>
      <c r="F38" s="4"/>
      <c r="G38" s="4"/>
      <c r="H38" s="4"/>
      <c r="I38" s="173"/>
      <c r="J38" s="174"/>
      <c r="K38" s="174"/>
      <c r="L38" s="174"/>
      <c r="M38" s="174"/>
      <c r="N38" s="4"/>
      <c r="O38" s="4"/>
      <c r="P38" s="4"/>
      <c r="Q38" s="4"/>
      <c r="R38" s="4"/>
      <c r="S38" s="4"/>
      <c r="T38" s="4"/>
      <c r="U38" s="8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d'Anhee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264"/>
      <c r="V1" s="264"/>
      <c r="W1" s="237" t="str">
        <f>Coordonnées!$U$1</f>
        <v>Code INS</v>
      </c>
      <c r="X1" s="275">
        <f>Coordonnées!V1</f>
        <v>91005</v>
      </c>
    </row>
    <row r="2" spans="1:24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265"/>
      <c r="V2" s="265"/>
      <c r="W2" s="238" t="str">
        <f>Coordonnées!$U$2</f>
        <v>Exercice:</v>
      </c>
      <c r="X2" s="276">
        <f>Coordonnées!V2</f>
        <v>2025</v>
      </c>
    </row>
    <row r="3" spans="1:24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Coordonnées!V3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3.15" customHeight="1">
      <c r="A5" s="29"/>
      <c r="B5" s="30"/>
      <c r="C5" s="50"/>
      <c r="D5" s="50"/>
      <c r="E5" s="50"/>
      <c r="F5" s="51"/>
      <c r="G5" s="51"/>
      <c r="H5" s="51"/>
      <c r="I5" s="51"/>
      <c r="J5" s="67"/>
      <c r="K5" s="67"/>
      <c r="L5" s="67"/>
      <c r="M5" s="67"/>
      <c r="N5" s="67"/>
      <c r="O5" s="67"/>
      <c r="P5" s="67"/>
      <c r="Q5" s="67"/>
      <c r="R5" s="49"/>
      <c r="S5" s="49"/>
    </row>
    <row r="6" spans="1:24" ht="18.399999999999999" customHeight="1">
      <c r="A6" s="50"/>
      <c r="B6" s="50"/>
      <c r="C6" s="50"/>
      <c r="D6" s="50"/>
      <c r="E6" s="50"/>
      <c r="F6" s="51"/>
      <c r="G6" s="65"/>
      <c r="H6" s="323" t="s">
        <v>295</v>
      </c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4"/>
      <c r="U6" s="324"/>
      <c r="V6" s="324"/>
    </row>
    <row r="7" spans="1:24" ht="18.399999999999999" customHeight="1">
      <c r="A7" s="71"/>
      <c r="B7" s="72"/>
      <c r="C7" s="72"/>
      <c r="D7" s="72"/>
      <c r="E7" s="72"/>
      <c r="F7" s="72"/>
      <c r="G7" s="72"/>
      <c r="H7" s="325" t="str">
        <f>Coordonnées!$J$27</f>
        <v>Compte</v>
      </c>
      <c r="I7" s="325"/>
      <c r="J7" s="325"/>
      <c r="K7" s="325" t="str">
        <f>Coordonnées!$J$27</f>
        <v>Compte</v>
      </c>
      <c r="L7" s="325"/>
      <c r="M7" s="325"/>
      <c r="N7" s="325" t="str">
        <f>Coordonnées!$J$27</f>
        <v>Compte</v>
      </c>
      <c r="O7" s="325"/>
      <c r="P7" s="325"/>
      <c r="Q7" s="325" t="str">
        <f>Coordonnées!$J$27</f>
        <v>Compte</v>
      </c>
      <c r="R7" s="325"/>
      <c r="S7" s="325"/>
      <c r="T7" s="325" t="str">
        <f>Coordonnées!$J$27</f>
        <v>Compte</v>
      </c>
      <c r="U7" s="325"/>
      <c r="V7" s="325"/>
    </row>
    <row r="8" spans="1:24" ht="18.399999999999999" customHeight="1" thickBot="1">
      <c r="A8" s="332" t="s">
        <v>2</v>
      </c>
      <c r="B8" s="332"/>
      <c r="C8" s="332"/>
      <c r="D8" s="332"/>
      <c r="E8" s="332"/>
      <c r="F8" s="332"/>
      <c r="G8" s="332"/>
      <c r="H8" s="322">
        <f>K8-1</f>
        <v>2021</v>
      </c>
      <c r="I8" s="322"/>
      <c r="J8" s="322"/>
      <c r="K8" s="322">
        <f>N8-1</f>
        <v>2022</v>
      </c>
      <c r="L8" s="322"/>
      <c r="M8" s="322"/>
      <c r="N8" s="322">
        <f>Q8-1</f>
        <v>2023</v>
      </c>
      <c r="O8" s="322"/>
      <c r="P8" s="322"/>
      <c r="Q8" s="322">
        <f>T8-1</f>
        <v>2024</v>
      </c>
      <c r="R8" s="322"/>
      <c r="S8" s="322"/>
      <c r="T8" s="322">
        <f>X2</f>
        <v>2025</v>
      </c>
      <c r="U8" s="322"/>
      <c r="V8" s="322"/>
    </row>
    <row r="9" spans="1:24" ht="18.399999999999999" customHeight="1" thickBot="1">
      <c r="A9" s="326" t="s">
        <v>322</v>
      </c>
      <c r="B9" s="327"/>
      <c r="C9" s="327"/>
      <c r="D9" s="327"/>
      <c r="E9" s="327"/>
      <c r="F9" s="327"/>
      <c r="G9" s="328"/>
      <c r="H9" s="316">
        <f>'Ordinaire GE'!H26-'Ordinaire GE'!H15</f>
        <v>262239.3900000006</v>
      </c>
      <c r="I9" s="317"/>
      <c r="J9" s="318"/>
      <c r="K9" s="316">
        <f>'Ordinaire GE'!K26-'Ordinaire GE'!K15</f>
        <v>590287.55000000075</v>
      </c>
      <c r="L9" s="317"/>
      <c r="M9" s="318"/>
      <c r="N9" s="316">
        <f>'Ordinaire GE'!N26-'Ordinaire GE'!N15</f>
        <v>427355.29000000097</v>
      </c>
      <c r="O9" s="317"/>
      <c r="P9" s="318"/>
      <c r="Q9" s="316">
        <f>'Ordinaire GE'!Q26-'Ordinaire GE'!Q15</f>
        <v>-120525.28999999911</v>
      </c>
      <c r="R9" s="317"/>
      <c r="S9" s="318"/>
      <c r="T9" s="316">
        <f>'Ordinaire GE'!T26-'Ordinaire GE'!T15</f>
        <v>185277.5599999968</v>
      </c>
      <c r="U9" s="317"/>
      <c r="V9" s="318"/>
    </row>
    <row r="10" spans="1:24" ht="40.5" customHeight="1" thickBot="1">
      <c r="A10" s="329" t="s">
        <v>330</v>
      </c>
      <c r="B10" s="330"/>
      <c r="C10" s="330"/>
      <c r="D10" s="330"/>
      <c r="E10" s="330"/>
      <c r="F10" s="330"/>
      <c r="G10" s="331"/>
      <c r="H10" s="319">
        <f>'Ordinaire GE'!H29-'Ordinaire GE'!H18</f>
        <v>770902.74000000115</v>
      </c>
      <c r="I10" s="320"/>
      <c r="J10" s="321"/>
      <c r="K10" s="319">
        <f>'Ordinaire GE'!K29-'Ordinaire GE'!K18</f>
        <v>1336792.1399999987</v>
      </c>
      <c r="L10" s="320"/>
      <c r="M10" s="321"/>
      <c r="N10" s="319">
        <f>'Ordinaire GE'!N29-'Ordinaire GE'!N18</f>
        <v>1843587.6700000018</v>
      </c>
      <c r="O10" s="320"/>
      <c r="P10" s="321"/>
      <c r="Q10" s="319">
        <f>'Ordinaire GE'!Q29-'Ordinaire GE'!Q18</f>
        <v>2259254.3200000022</v>
      </c>
      <c r="R10" s="320"/>
      <c r="S10" s="321"/>
      <c r="T10" s="319">
        <f>'Ordinaire GE'!T29-'Ordinaire GE'!T18</f>
        <v>2636519.549999997</v>
      </c>
      <c r="U10" s="320"/>
      <c r="V10" s="321"/>
    </row>
    <row r="11" spans="1:24" ht="16.899999999999999" customHeight="1">
      <c r="A11" s="104" t="s">
        <v>323</v>
      </c>
      <c r="B11" s="72"/>
      <c r="C11" s="72"/>
      <c r="D11" s="72"/>
      <c r="E11" s="72"/>
      <c r="F11" s="72"/>
      <c r="G11" s="72"/>
      <c r="H11" s="73"/>
      <c r="I11" s="73"/>
      <c r="J11" s="73"/>
      <c r="K11" s="73"/>
      <c r="L11" s="74"/>
      <c r="M11" s="74"/>
      <c r="N11" s="74"/>
      <c r="O11" s="74"/>
      <c r="P11" s="74"/>
      <c r="Q11" s="74"/>
      <c r="R11" s="75"/>
      <c r="S11" s="75"/>
    </row>
    <row r="12" spans="1:24" ht="16.899999999999999" customHeight="1">
      <c r="A12" s="200"/>
      <c r="B12" s="200"/>
      <c r="C12" s="200"/>
      <c r="D12" s="200"/>
      <c r="E12" s="200"/>
      <c r="F12" s="193"/>
      <c r="G12" s="201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7"/>
      <c r="U12" s="207"/>
      <c r="V12" s="207"/>
      <c r="W12" s="202"/>
    </row>
    <row r="13" spans="1:24" ht="16.899999999999999" customHeight="1">
      <c r="A13" s="74"/>
      <c r="B13" s="203"/>
      <c r="C13" s="203"/>
      <c r="D13" s="203"/>
      <c r="E13" s="203"/>
      <c r="F13" s="203"/>
      <c r="G13" s="203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202"/>
    </row>
    <row r="14" spans="1:24" ht="16.899999999999999" customHeight="1">
      <c r="A14" s="204"/>
      <c r="B14" s="204"/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2"/>
    </row>
    <row r="15" spans="1:24" ht="16.899999999999999" customHeight="1">
      <c r="A15" s="74"/>
      <c r="B15" s="74"/>
      <c r="C15" s="74"/>
      <c r="D15" s="74"/>
      <c r="E15" s="74"/>
      <c r="F15" s="74"/>
      <c r="G15" s="74"/>
      <c r="H15" s="205"/>
      <c r="I15" s="205"/>
      <c r="J15" s="205"/>
      <c r="K15" s="205"/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205"/>
      <c r="W15" s="202"/>
    </row>
    <row r="16" spans="1:24" ht="25.15" customHeight="1">
      <c r="A16" s="206"/>
      <c r="B16" s="206"/>
      <c r="C16" s="206"/>
      <c r="D16" s="206"/>
      <c r="E16" s="206"/>
      <c r="F16" s="206"/>
      <c r="G16" s="206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2"/>
    </row>
    <row r="17" spans="1:23" ht="16.899999999999999" customHeight="1">
      <c r="A17" s="75"/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74"/>
      <c r="M17" s="74"/>
      <c r="N17" s="74"/>
      <c r="O17" s="74"/>
      <c r="P17" s="74"/>
      <c r="Q17" s="74"/>
      <c r="R17" s="75"/>
      <c r="S17" s="75"/>
      <c r="T17" s="202"/>
      <c r="U17" s="202"/>
      <c r="V17" s="202"/>
      <c r="W17" s="202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d'Anhee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264"/>
      <c r="V1" s="264"/>
      <c r="W1" s="237" t="str">
        <f>Coordonnées!$U$1</f>
        <v>Code INS</v>
      </c>
      <c r="X1" s="275">
        <f>Coordonnées!V1</f>
        <v>91005</v>
      </c>
    </row>
    <row r="2" spans="1:24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265"/>
      <c r="V2" s="265"/>
      <c r="W2" s="238" t="str">
        <f>Coordonnées!$U$2</f>
        <v>Exercice:</v>
      </c>
      <c r="X2" s="276">
        <f>Coordonnées!V2</f>
        <v>2025</v>
      </c>
    </row>
    <row r="3" spans="1:24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Coordonnées!V3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6.899999999999999" customHeight="1">
      <c r="A5" s="3"/>
      <c r="B5" s="50"/>
      <c r="C5" s="50"/>
      <c r="D5" s="50"/>
      <c r="E5" s="50"/>
      <c r="L5" s="69"/>
      <c r="M5" s="69"/>
      <c r="N5" s="69"/>
      <c r="O5" s="69"/>
      <c r="P5" s="69"/>
      <c r="Q5" s="69"/>
      <c r="R5" s="68"/>
      <c r="S5" s="68"/>
    </row>
    <row r="6" spans="1:24" ht="18.399999999999999" customHeight="1">
      <c r="A6" s="29"/>
      <c r="B6" s="50"/>
      <c r="C6" s="50"/>
      <c r="D6" s="50"/>
      <c r="E6" s="50"/>
      <c r="H6" s="365" t="s">
        <v>296</v>
      </c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6"/>
      <c r="U6" s="366"/>
      <c r="V6" s="366"/>
    </row>
    <row r="7" spans="1:24" ht="18.399999999999999" customHeight="1">
      <c r="A7" s="70"/>
      <c r="B7" s="73"/>
      <c r="C7" s="72"/>
      <c r="D7" s="72"/>
      <c r="E7" s="72"/>
      <c r="F7" s="72"/>
      <c r="G7" s="72"/>
      <c r="H7" s="367" t="str">
        <f>Coordonnées!$J$27</f>
        <v>Compte</v>
      </c>
      <c r="I7" s="367"/>
      <c r="J7" s="367"/>
      <c r="K7" s="367" t="str">
        <f>Coordonnées!$J$27</f>
        <v>Compte</v>
      </c>
      <c r="L7" s="367"/>
      <c r="M7" s="367"/>
      <c r="N7" s="367" t="str">
        <f>Coordonnées!$J$27</f>
        <v>Compte</v>
      </c>
      <c r="O7" s="367"/>
      <c r="P7" s="367"/>
      <c r="Q7" s="367" t="str">
        <f>Coordonnées!$J$27</f>
        <v>Compte</v>
      </c>
      <c r="R7" s="367"/>
      <c r="S7" s="367"/>
      <c r="T7" s="367" t="str">
        <f>Coordonnées!$J$27</f>
        <v>Compte</v>
      </c>
      <c r="U7" s="367"/>
      <c r="V7" s="367"/>
    </row>
    <row r="8" spans="1:24" ht="18.399999999999999" customHeight="1">
      <c r="A8" s="70"/>
      <c r="B8" s="76"/>
      <c r="C8" s="72"/>
      <c r="D8" s="72"/>
      <c r="E8" s="72"/>
      <c r="F8" s="72"/>
      <c r="G8" s="72"/>
      <c r="H8" s="368" t="s">
        <v>30</v>
      </c>
      <c r="I8" s="369"/>
      <c r="J8" s="369"/>
      <c r="K8" s="369"/>
      <c r="L8" s="369"/>
      <c r="M8" s="369"/>
      <c r="N8" s="369"/>
      <c r="O8" s="369"/>
      <c r="P8" s="369"/>
      <c r="Q8" s="369"/>
      <c r="R8" s="369"/>
      <c r="S8" s="369"/>
      <c r="T8" s="370"/>
      <c r="U8" s="370"/>
      <c r="V8" s="371"/>
    </row>
    <row r="9" spans="1:24" ht="18.399999999999999" customHeight="1">
      <c r="A9" s="354" t="s">
        <v>2</v>
      </c>
      <c r="B9" s="362"/>
      <c r="C9" s="354"/>
      <c r="D9" s="354"/>
      <c r="E9" s="354"/>
      <c r="F9" s="354"/>
      <c r="G9" s="354"/>
      <c r="H9" s="355">
        <f>K9-1</f>
        <v>2021</v>
      </c>
      <c r="I9" s="355"/>
      <c r="J9" s="355"/>
      <c r="K9" s="355">
        <f>N9-1</f>
        <v>2022</v>
      </c>
      <c r="L9" s="355"/>
      <c r="M9" s="355"/>
      <c r="N9" s="355">
        <f>Q9-1</f>
        <v>2023</v>
      </c>
      <c r="O9" s="355"/>
      <c r="P9" s="355"/>
      <c r="Q9" s="355">
        <f>T9-1</f>
        <v>2024</v>
      </c>
      <c r="R9" s="355"/>
      <c r="S9" s="355"/>
      <c r="T9" s="355">
        <f>X2</f>
        <v>2025</v>
      </c>
      <c r="U9" s="355"/>
      <c r="V9" s="355"/>
    </row>
    <row r="10" spans="1:24" ht="18.399999999999999" customHeight="1">
      <c r="A10" s="363" t="s">
        <v>13</v>
      </c>
      <c r="B10" s="364"/>
      <c r="C10" s="364"/>
      <c r="D10" s="364"/>
      <c r="E10" s="364"/>
      <c r="F10" s="364"/>
      <c r="G10" s="364"/>
      <c r="H10" s="602">
        <v>3653945.72</v>
      </c>
      <c r="I10" s="356">
        <v>5512664.2599999998</v>
      </c>
      <c r="J10" s="357">
        <v>5512664.2599999998</v>
      </c>
      <c r="K10" s="602">
        <v>3941832.7</v>
      </c>
      <c r="L10" s="356">
        <v>5512664.2599999998</v>
      </c>
      <c r="M10" s="357">
        <v>5512664.2599999998</v>
      </c>
      <c r="N10" s="602">
        <v>4517434.28</v>
      </c>
      <c r="O10" s="356">
        <v>5512664.2599999998</v>
      </c>
      <c r="P10" s="357">
        <v>5512664.2599999998</v>
      </c>
      <c r="Q10" s="602">
        <v>4707183.34</v>
      </c>
      <c r="R10" s="356">
        <v>5512664.2599999998</v>
      </c>
      <c r="S10" s="357">
        <v>5512664.2599999998</v>
      </c>
      <c r="T10" s="602">
        <v>4917249.1500000004</v>
      </c>
      <c r="U10" s="356">
        <v>5512664.2599999998</v>
      </c>
      <c r="V10" s="357">
        <v>5512664.2599999998</v>
      </c>
    </row>
    <row r="11" spans="1:24" ht="18.399999999999999" customHeight="1">
      <c r="A11" s="339" t="s">
        <v>14</v>
      </c>
      <c r="B11" s="340"/>
      <c r="C11" s="340"/>
      <c r="D11" s="340"/>
      <c r="E11" s="340"/>
      <c r="F11" s="340"/>
      <c r="G11" s="340"/>
      <c r="H11" s="603">
        <v>1359404.45</v>
      </c>
      <c r="I11" s="352">
        <v>2726342.74</v>
      </c>
      <c r="J11" s="353">
        <v>2726342.74</v>
      </c>
      <c r="K11" s="603">
        <v>1425420.48</v>
      </c>
      <c r="L11" s="352">
        <v>2726342.74</v>
      </c>
      <c r="M11" s="353">
        <v>2726342.74</v>
      </c>
      <c r="N11" s="603">
        <v>1680060.99</v>
      </c>
      <c r="O11" s="352">
        <v>2726342.74</v>
      </c>
      <c r="P11" s="353">
        <v>2726342.74</v>
      </c>
      <c r="Q11" s="603">
        <v>1807546.3</v>
      </c>
      <c r="R11" s="352">
        <v>2726342.74</v>
      </c>
      <c r="S11" s="353">
        <v>2726342.74</v>
      </c>
      <c r="T11" s="603">
        <v>1705234.82</v>
      </c>
      <c r="U11" s="352">
        <v>2726342.74</v>
      </c>
      <c r="V11" s="353">
        <v>2726342.74</v>
      </c>
    </row>
    <row r="12" spans="1:24" ht="18.399999999999999" customHeight="1">
      <c r="A12" s="339" t="s">
        <v>15</v>
      </c>
      <c r="B12" s="340"/>
      <c r="C12" s="340"/>
      <c r="D12" s="340"/>
      <c r="E12" s="340"/>
      <c r="F12" s="340"/>
      <c r="G12" s="340"/>
      <c r="H12" s="603">
        <v>2021601.93</v>
      </c>
      <c r="I12" s="352">
        <v>4264832.04</v>
      </c>
      <c r="J12" s="353">
        <v>4264832.04</v>
      </c>
      <c r="K12" s="603">
        <v>2023102.39</v>
      </c>
      <c r="L12" s="352">
        <v>4264832.04</v>
      </c>
      <c r="M12" s="353">
        <v>4264832.04</v>
      </c>
      <c r="N12" s="603">
        <v>2201094.8199999998</v>
      </c>
      <c r="O12" s="352">
        <v>4264832.04</v>
      </c>
      <c r="P12" s="353">
        <v>4264832.04</v>
      </c>
      <c r="Q12" s="603">
        <v>2440215.87</v>
      </c>
      <c r="R12" s="352">
        <v>4264832.04</v>
      </c>
      <c r="S12" s="353">
        <v>4264832.04</v>
      </c>
      <c r="T12" s="603">
        <v>2535632.38</v>
      </c>
      <c r="U12" s="352">
        <v>4264832.04</v>
      </c>
      <c r="V12" s="353">
        <v>4264832.04</v>
      </c>
    </row>
    <row r="13" spans="1:24" ht="18.399999999999999" customHeight="1">
      <c r="A13" s="339" t="s">
        <v>16</v>
      </c>
      <c r="B13" s="340"/>
      <c r="C13" s="340"/>
      <c r="D13" s="340"/>
      <c r="E13" s="340"/>
      <c r="F13" s="340"/>
      <c r="G13" s="340"/>
      <c r="H13" s="603">
        <v>970781.09</v>
      </c>
      <c r="I13" s="352">
        <v>41563.69</v>
      </c>
      <c r="J13" s="353">
        <v>41563.69</v>
      </c>
      <c r="K13" s="603">
        <v>958669.22</v>
      </c>
      <c r="L13" s="352">
        <v>41563.69</v>
      </c>
      <c r="M13" s="353">
        <v>41563.69</v>
      </c>
      <c r="N13" s="603">
        <v>1091622.3799999999</v>
      </c>
      <c r="O13" s="352">
        <v>41563.69</v>
      </c>
      <c r="P13" s="353">
        <v>41563.69</v>
      </c>
      <c r="Q13" s="603">
        <v>1153815</v>
      </c>
      <c r="R13" s="352">
        <v>41563.69</v>
      </c>
      <c r="S13" s="353">
        <v>41563.69</v>
      </c>
      <c r="T13" s="603">
        <v>1315719.21</v>
      </c>
      <c r="U13" s="352">
        <v>41563.69</v>
      </c>
      <c r="V13" s="353">
        <v>41563.69</v>
      </c>
    </row>
    <row r="14" spans="1:24" ht="18.399999999999999" customHeight="1" thickBot="1">
      <c r="A14" s="344" t="s">
        <v>303</v>
      </c>
      <c r="B14" s="345"/>
      <c r="C14" s="345"/>
      <c r="D14" s="345"/>
      <c r="E14" s="345"/>
      <c r="F14" s="345"/>
      <c r="G14" s="345"/>
      <c r="H14" s="604">
        <v>30000</v>
      </c>
      <c r="I14" s="347">
        <v>0</v>
      </c>
      <c r="J14" s="348">
        <v>0</v>
      </c>
      <c r="K14" s="604">
        <v>0</v>
      </c>
      <c r="L14" s="347">
        <v>0</v>
      </c>
      <c r="M14" s="348">
        <v>0</v>
      </c>
      <c r="N14" s="604">
        <v>942739.85</v>
      </c>
      <c r="O14" s="347">
        <v>0</v>
      </c>
      <c r="P14" s="348">
        <v>0</v>
      </c>
      <c r="Q14" s="604">
        <v>519282.23</v>
      </c>
      <c r="R14" s="347">
        <v>0</v>
      </c>
      <c r="S14" s="348">
        <v>0</v>
      </c>
      <c r="T14" s="604">
        <v>0</v>
      </c>
      <c r="U14" s="347">
        <v>0</v>
      </c>
      <c r="V14" s="348">
        <v>0</v>
      </c>
    </row>
    <row r="15" spans="1:24" ht="18.399999999999999" customHeight="1" thickBot="1">
      <c r="A15" s="326" t="s">
        <v>324</v>
      </c>
      <c r="B15" s="327"/>
      <c r="C15" s="327"/>
      <c r="D15" s="327"/>
      <c r="E15" s="327"/>
      <c r="F15" s="327"/>
      <c r="G15" s="327"/>
      <c r="H15" s="349">
        <f>SUM(H10:H14)</f>
        <v>8035733.1899999995</v>
      </c>
      <c r="I15" s="350"/>
      <c r="J15" s="351"/>
      <c r="K15" s="350">
        <f>SUM(K10:K14)</f>
        <v>8349024.7899999991</v>
      </c>
      <c r="L15" s="350"/>
      <c r="M15" s="350"/>
      <c r="N15" s="349">
        <f>SUM(N10:N14)</f>
        <v>10432952.319999998</v>
      </c>
      <c r="O15" s="350"/>
      <c r="P15" s="351"/>
      <c r="Q15" s="350">
        <f>SUM(Q10:Q14)</f>
        <v>10628042.74</v>
      </c>
      <c r="R15" s="350"/>
      <c r="S15" s="351"/>
      <c r="T15" s="350">
        <f>SUM(T10:T14)</f>
        <v>10473835.560000002</v>
      </c>
      <c r="U15" s="350"/>
      <c r="V15" s="351"/>
    </row>
    <row r="16" spans="1:24" ht="18.399999999999999" customHeight="1">
      <c r="A16" s="339" t="s">
        <v>29</v>
      </c>
      <c r="B16" s="340"/>
      <c r="C16" s="340"/>
      <c r="D16" s="340"/>
      <c r="E16" s="340"/>
      <c r="F16" s="340"/>
      <c r="G16" s="340"/>
      <c r="H16" s="605">
        <v>260806.05</v>
      </c>
      <c r="I16" s="342">
        <v>1521059.02</v>
      </c>
      <c r="J16" s="343">
        <v>2351270.66</v>
      </c>
      <c r="K16" s="605">
        <v>444181.21</v>
      </c>
      <c r="L16" s="342">
        <v>1659060.83</v>
      </c>
      <c r="M16" s="343">
        <v>1521059.02</v>
      </c>
      <c r="N16" s="605">
        <v>395340.79</v>
      </c>
      <c r="O16" s="342">
        <v>2230351.92</v>
      </c>
      <c r="P16" s="343">
        <v>1659060.83</v>
      </c>
      <c r="Q16" s="605">
        <v>324956.28000000003</v>
      </c>
      <c r="R16" s="342">
        <v>2351270.66</v>
      </c>
      <c r="S16" s="343">
        <v>2230351.92</v>
      </c>
      <c r="T16" s="605">
        <v>295939.18</v>
      </c>
      <c r="U16" s="342">
        <v>2351270.66</v>
      </c>
      <c r="V16" s="343">
        <v>2230351.92</v>
      </c>
    </row>
    <row r="17" spans="1:22" ht="18.399999999999999" customHeight="1" thickBot="1">
      <c r="A17" s="344" t="s">
        <v>3</v>
      </c>
      <c r="B17" s="345"/>
      <c r="C17" s="345"/>
      <c r="D17" s="345"/>
      <c r="E17" s="345"/>
      <c r="F17" s="345"/>
      <c r="G17" s="345"/>
      <c r="H17" s="604">
        <v>0</v>
      </c>
      <c r="I17" s="347">
        <v>1192323.53</v>
      </c>
      <c r="J17" s="348">
        <v>824300.6</v>
      </c>
      <c r="K17" s="604">
        <v>10518.01</v>
      </c>
      <c r="L17" s="347">
        <v>4295659.8600000003</v>
      </c>
      <c r="M17" s="348">
        <v>1192323.53</v>
      </c>
      <c r="N17" s="604">
        <v>0</v>
      </c>
      <c r="O17" s="347">
        <v>1045347.08</v>
      </c>
      <c r="P17" s="348">
        <v>4295659.8600000003</v>
      </c>
      <c r="Q17" s="604">
        <v>0</v>
      </c>
      <c r="R17" s="347">
        <v>824300.6</v>
      </c>
      <c r="S17" s="348">
        <v>1045347.08</v>
      </c>
      <c r="T17" s="604">
        <v>0</v>
      </c>
      <c r="U17" s="347">
        <v>824300.6</v>
      </c>
      <c r="V17" s="348">
        <v>1045347.08</v>
      </c>
    </row>
    <row r="18" spans="1:22" ht="18.399999999999999" customHeight="1" thickBot="1">
      <c r="A18" s="333" t="s">
        <v>325</v>
      </c>
      <c r="B18" s="334"/>
      <c r="C18" s="334"/>
      <c r="D18" s="334"/>
      <c r="E18" s="334"/>
      <c r="F18" s="334"/>
      <c r="G18" s="334"/>
      <c r="H18" s="336">
        <f>SUM(H15:H17)</f>
        <v>8296539.2399999993</v>
      </c>
      <c r="I18" s="337"/>
      <c r="J18" s="338"/>
      <c r="K18" s="337">
        <f>SUM(K15:K17)</f>
        <v>8803724.0099999998</v>
      </c>
      <c r="L18" s="337"/>
      <c r="M18" s="337"/>
      <c r="N18" s="336">
        <f>SUM(N15:N17)</f>
        <v>10828293.109999998</v>
      </c>
      <c r="O18" s="337"/>
      <c r="P18" s="338"/>
      <c r="Q18" s="336">
        <f>SUM(Q15:Q17)</f>
        <v>10952999.02</v>
      </c>
      <c r="R18" s="337"/>
      <c r="S18" s="338"/>
      <c r="T18" s="336">
        <f>SUM(T15:T17)</f>
        <v>10769774.740000002</v>
      </c>
      <c r="U18" s="337"/>
      <c r="V18" s="338"/>
    </row>
    <row r="19" spans="1:22" s="185" customFormat="1" ht="28.15" customHeight="1">
      <c r="A19" s="196" t="s">
        <v>323</v>
      </c>
      <c r="B19" s="197"/>
      <c r="C19" s="197"/>
      <c r="D19" s="197"/>
      <c r="E19" s="197"/>
      <c r="H19" s="198"/>
      <c r="I19" s="198"/>
      <c r="J19" s="198"/>
      <c r="K19" s="198"/>
      <c r="L19" s="199"/>
      <c r="M19" s="199"/>
      <c r="N19" s="199"/>
      <c r="O19" s="199"/>
      <c r="P19" s="199"/>
      <c r="Q19" s="199"/>
      <c r="R19" s="199"/>
      <c r="S19" s="199"/>
    </row>
    <row r="20" spans="1:22" ht="18.399999999999999" customHeight="1">
      <c r="A20" s="71"/>
      <c r="B20" s="72"/>
      <c r="C20" s="72"/>
      <c r="D20" s="72"/>
      <c r="E20" s="72"/>
      <c r="F20" s="72"/>
      <c r="G20" s="72"/>
      <c r="H20" s="358" t="s">
        <v>31</v>
      </c>
      <c r="I20" s="359"/>
      <c r="J20" s="359"/>
      <c r="K20" s="359"/>
      <c r="L20" s="359"/>
      <c r="M20" s="359"/>
      <c r="N20" s="359"/>
      <c r="O20" s="359"/>
      <c r="P20" s="359"/>
      <c r="Q20" s="359"/>
      <c r="R20" s="359"/>
      <c r="S20" s="359"/>
      <c r="T20" s="360"/>
      <c r="U20" s="360"/>
      <c r="V20" s="361"/>
    </row>
    <row r="21" spans="1:22" ht="18.399999999999999" customHeight="1">
      <c r="A21" s="354" t="s">
        <v>2</v>
      </c>
      <c r="B21" s="354"/>
      <c r="C21" s="354"/>
      <c r="D21" s="354"/>
      <c r="E21" s="354"/>
      <c r="F21" s="354"/>
      <c r="G21" s="354"/>
      <c r="H21" s="355">
        <f>K21-1</f>
        <v>2021</v>
      </c>
      <c r="I21" s="355"/>
      <c r="J21" s="355"/>
      <c r="K21" s="355">
        <f>N21-1</f>
        <v>2022</v>
      </c>
      <c r="L21" s="355"/>
      <c r="M21" s="355"/>
      <c r="N21" s="355">
        <f>Q21-1</f>
        <v>2023</v>
      </c>
      <c r="O21" s="355"/>
      <c r="P21" s="355"/>
      <c r="Q21" s="355">
        <f>T21-1</f>
        <v>2024</v>
      </c>
      <c r="R21" s="355"/>
      <c r="S21" s="355"/>
      <c r="T21" s="355">
        <f>X2</f>
        <v>2025</v>
      </c>
      <c r="U21" s="355"/>
      <c r="V21" s="355"/>
    </row>
    <row r="22" spans="1:22" ht="18.399999999999999" customHeight="1">
      <c r="A22" s="339" t="s">
        <v>17</v>
      </c>
      <c r="B22" s="340"/>
      <c r="C22" s="340"/>
      <c r="D22" s="340"/>
      <c r="E22" s="340"/>
      <c r="F22" s="340"/>
      <c r="G22" s="341"/>
      <c r="H22" s="602">
        <v>336338.59</v>
      </c>
      <c r="I22" s="356">
        <v>373432.17</v>
      </c>
      <c r="J22" s="357">
        <v>697745.74</v>
      </c>
      <c r="K22" s="602">
        <v>359824.03</v>
      </c>
      <c r="L22" s="356">
        <v>373432.17</v>
      </c>
      <c r="M22" s="357">
        <v>697745.74</v>
      </c>
      <c r="N22" s="602">
        <v>297790.81</v>
      </c>
      <c r="O22" s="356">
        <v>373432.17</v>
      </c>
      <c r="P22" s="357">
        <v>697745.74</v>
      </c>
      <c r="Q22" s="602">
        <v>325822.15999999997</v>
      </c>
      <c r="R22" s="356">
        <v>373432.17</v>
      </c>
      <c r="S22" s="357">
        <v>697745.74</v>
      </c>
      <c r="T22" s="602">
        <v>305049.28000000003</v>
      </c>
      <c r="U22" s="356">
        <v>373432.17</v>
      </c>
      <c r="V22" s="357">
        <v>697745.74</v>
      </c>
    </row>
    <row r="23" spans="1:22" ht="18.399999999999999" customHeight="1">
      <c r="A23" s="339" t="s">
        <v>15</v>
      </c>
      <c r="B23" s="340"/>
      <c r="C23" s="340"/>
      <c r="D23" s="340"/>
      <c r="E23" s="340"/>
      <c r="F23" s="340"/>
      <c r="G23" s="341"/>
      <c r="H23" s="603">
        <v>7909060.9400000004</v>
      </c>
      <c r="I23" s="352">
        <v>12728583.199999999</v>
      </c>
      <c r="J23" s="353">
        <v>13240574.68</v>
      </c>
      <c r="K23" s="603">
        <v>8526192.5800000001</v>
      </c>
      <c r="L23" s="352">
        <v>12728583.199999999</v>
      </c>
      <c r="M23" s="353">
        <v>13240574.68</v>
      </c>
      <c r="N23" s="603">
        <v>10298713.51</v>
      </c>
      <c r="O23" s="352">
        <v>12728583.199999999</v>
      </c>
      <c r="P23" s="353">
        <v>13240574.68</v>
      </c>
      <c r="Q23" s="603">
        <v>10084868.48</v>
      </c>
      <c r="R23" s="352">
        <v>12728583.199999999</v>
      </c>
      <c r="S23" s="353">
        <v>13240574.68</v>
      </c>
      <c r="T23" s="603">
        <v>10263939.279999999</v>
      </c>
      <c r="U23" s="352">
        <v>12728583.199999999</v>
      </c>
      <c r="V23" s="353">
        <v>13240574.68</v>
      </c>
    </row>
    <row r="24" spans="1:22" ht="18.399999999999999" customHeight="1">
      <c r="A24" s="339" t="s">
        <v>16</v>
      </c>
      <c r="B24" s="340"/>
      <c r="C24" s="340"/>
      <c r="D24" s="340"/>
      <c r="E24" s="340"/>
      <c r="F24" s="340"/>
      <c r="G24" s="341"/>
      <c r="H24" s="603">
        <v>52573.05</v>
      </c>
      <c r="I24" s="352">
        <v>548784.99</v>
      </c>
      <c r="J24" s="353">
        <v>408005.67</v>
      </c>
      <c r="K24" s="603">
        <v>53295.73</v>
      </c>
      <c r="L24" s="352">
        <v>548784.99</v>
      </c>
      <c r="M24" s="353">
        <v>408005.67</v>
      </c>
      <c r="N24" s="603">
        <v>83803.289999999994</v>
      </c>
      <c r="O24" s="352">
        <v>548784.99</v>
      </c>
      <c r="P24" s="353">
        <v>408005.67</v>
      </c>
      <c r="Q24" s="603">
        <v>96826.81</v>
      </c>
      <c r="R24" s="352">
        <v>548784.99</v>
      </c>
      <c r="S24" s="353">
        <v>408005.67</v>
      </c>
      <c r="T24" s="603">
        <v>90124.56</v>
      </c>
      <c r="U24" s="352">
        <v>548784.99</v>
      </c>
      <c r="V24" s="353">
        <v>408005.67</v>
      </c>
    </row>
    <row r="25" spans="1:22" ht="18.399999999999999" customHeight="1" thickBot="1">
      <c r="A25" s="344" t="s">
        <v>3</v>
      </c>
      <c r="B25" s="345"/>
      <c r="C25" s="345"/>
      <c r="D25" s="345"/>
      <c r="E25" s="345"/>
      <c r="F25" s="345"/>
      <c r="G25" s="346"/>
      <c r="H25" s="604">
        <v>0</v>
      </c>
      <c r="I25" s="347">
        <v>0</v>
      </c>
      <c r="J25" s="348">
        <v>0</v>
      </c>
      <c r="K25" s="604">
        <v>0</v>
      </c>
      <c r="L25" s="347">
        <v>0</v>
      </c>
      <c r="M25" s="348">
        <v>0</v>
      </c>
      <c r="N25" s="604">
        <v>180000</v>
      </c>
      <c r="O25" s="347">
        <v>0</v>
      </c>
      <c r="P25" s="348">
        <v>0</v>
      </c>
      <c r="Q25" s="604">
        <v>0</v>
      </c>
      <c r="R25" s="347">
        <v>0</v>
      </c>
      <c r="S25" s="348">
        <v>0</v>
      </c>
      <c r="T25" s="604">
        <v>0</v>
      </c>
      <c r="U25" s="347">
        <v>0</v>
      </c>
      <c r="V25" s="348">
        <v>0</v>
      </c>
    </row>
    <row r="26" spans="1:22" ht="18.399999999999999" customHeight="1" thickBot="1">
      <c r="A26" s="326" t="s">
        <v>324</v>
      </c>
      <c r="B26" s="327"/>
      <c r="C26" s="327"/>
      <c r="D26" s="327"/>
      <c r="E26" s="327"/>
      <c r="F26" s="327"/>
      <c r="G26" s="328"/>
      <c r="H26" s="349">
        <f>SUM(H22:H25)</f>
        <v>8297972.5800000001</v>
      </c>
      <c r="I26" s="350"/>
      <c r="J26" s="350"/>
      <c r="K26" s="349">
        <f>SUM(K22:K25)</f>
        <v>8939312.3399999999</v>
      </c>
      <c r="L26" s="350"/>
      <c r="M26" s="351"/>
      <c r="N26" s="350">
        <f>SUM(N22:N25)</f>
        <v>10860307.609999999</v>
      </c>
      <c r="O26" s="350"/>
      <c r="P26" s="350"/>
      <c r="Q26" s="349">
        <f>SUM(Q22:Q25)</f>
        <v>10507517.450000001</v>
      </c>
      <c r="R26" s="350"/>
      <c r="S26" s="351"/>
      <c r="T26" s="349">
        <f>SUM(T22:T25)</f>
        <v>10659113.119999999</v>
      </c>
      <c r="U26" s="350"/>
      <c r="V26" s="351"/>
    </row>
    <row r="27" spans="1:22" ht="18.399999999999999" customHeight="1">
      <c r="A27" s="339" t="s">
        <v>29</v>
      </c>
      <c r="B27" s="340"/>
      <c r="C27" s="340"/>
      <c r="D27" s="340"/>
      <c r="E27" s="340"/>
      <c r="F27" s="340"/>
      <c r="G27" s="341"/>
      <c r="H27" s="605">
        <v>769469.4</v>
      </c>
      <c r="I27" s="342">
        <v>6001218.2883333303</v>
      </c>
      <c r="J27" s="343">
        <v>5811470.0833333302</v>
      </c>
      <c r="K27" s="605">
        <v>1151074.53</v>
      </c>
      <c r="L27" s="342">
        <v>6001218.2883333303</v>
      </c>
      <c r="M27" s="343">
        <v>5811470.0833333302</v>
      </c>
      <c r="N27" s="605">
        <v>1761443.89</v>
      </c>
      <c r="O27" s="342">
        <v>6001218.2883333303</v>
      </c>
      <c r="P27" s="343">
        <v>5811470.0833333302</v>
      </c>
      <c r="Q27" s="605">
        <v>2356620.09</v>
      </c>
      <c r="R27" s="342">
        <v>6001218.2883333303</v>
      </c>
      <c r="S27" s="343">
        <v>5811470.0833333302</v>
      </c>
      <c r="T27" s="605">
        <v>2697051.89</v>
      </c>
      <c r="U27" s="342">
        <v>6001218.2883333303</v>
      </c>
      <c r="V27" s="343">
        <v>5811470.0833333302</v>
      </c>
    </row>
    <row r="28" spans="1:22" ht="18.399999999999999" customHeight="1" thickBot="1">
      <c r="A28" s="344" t="s">
        <v>3</v>
      </c>
      <c r="B28" s="345"/>
      <c r="C28" s="345"/>
      <c r="D28" s="345"/>
      <c r="E28" s="345"/>
      <c r="F28" s="345"/>
      <c r="G28" s="346"/>
      <c r="H28" s="604">
        <v>0</v>
      </c>
      <c r="I28" s="347">
        <v>0</v>
      </c>
      <c r="J28" s="348">
        <v>0</v>
      </c>
      <c r="K28" s="604">
        <v>50129.279999999999</v>
      </c>
      <c r="L28" s="347">
        <v>0</v>
      </c>
      <c r="M28" s="348">
        <v>0</v>
      </c>
      <c r="N28" s="604">
        <v>50129.279999999999</v>
      </c>
      <c r="O28" s="347">
        <v>0</v>
      </c>
      <c r="P28" s="348">
        <v>0</v>
      </c>
      <c r="Q28" s="604">
        <v>348115.8</v>
      </c>
      <c r="R28" s="347">
        <v>0</v>
      </c>
      <c r="S28" s="348">
        <v>0</v>
      </c>
      <c r="T28" s="604">
        <v>50129.279999999999</v>
      </c>
      <c r="U28" s="347">
        <v>0</v>
      </c>
      <c r="V28" s="348">
        <v>0</v>
      </c>
    </row>
    <row r="29" spans="1:22" ht="18.399999999999999" customHeight="1" thickBot="1">
      <c r="A29" s="333" t="s">
        <v>325</v>
      </c>
      <c r="B29" s="334"/>
      <c r="C29" s="334"/>
      <c r="D29" s="334"/>
      <c r="E29" s="334"/>
      <c r="F29" s="334"/>
      <c r="G29" s="335"/>
      <c r="H29" s="336">
        <f>SUM(H26:H28)</f>
        <v>9067441.9800000004</v>
      </c>
      <c r="I29" s="337"/>
      <c r="J29" s="337"/>
      <c r="K29" s="336">
        <f>SUM(K26:K28)</f>
        <v>10140516.149999999</v>
      </c>
      <c r="L29" s="337"/>
      <c r="M29" s="338"/>
      <c r="N29" s="337">
        <f>SUM(N26:N28)</f>
        <v>12671880.779999999</v>
      </c>
      <c r="O29" s="337"/>
      <c r="P29" s="337"/>
      <c r="Q29" s="336">
        <f>SUM(Q26:Q28)</f>
        <v>13212253.340000002</v>
      </c>
      <c r="R29" s="337"/>
      <c r="S29" s="338"/>
      <c r="T29" s="336">
        <f>SUM(T26:T28)</f>
        <v>13406294.289999999</v>
      </c>
      <c r="U29" s="337"/>
      <c r="V29" s="338"/>
    </row>
    <row r="30" spans="1:22" ht="16.899999999999999" customHeight="1">
      <c r="A30" s="104" t="s">
        <v>323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d'Anhee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264"/>
      <c r="V1" s="264"/>
      <c r="W1" s="237" t="str">
        <f>Coordonnées!$U$1</f>
        <v>Code INS</v>
      </c>
      <c r="X1" s="275">
        <f>Coordonnées!$V$1</f>
        <v>91005</v>
      </c>
    </row>
    <row r="2" spans="1:24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265"/>
      <c r="V2" s="265"/>
      <c r="W2" s="238" t="str">
        <f>Coordonnées!$U$2</f>
        <v>Exercice:</v>
      </c>
      <c r="X2" s="276">
        <f>Coordonnées!$V$2</f>
        <v>2025</v>
      </c>
    </row>
    <row r="3" spans="1:24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Coordonnées!$V$3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6.899999999999999" customHeight="1">
      <c r="A5" s="3"/>
      <c r="B5" s="50"/>
      <c r="C5" s="50"/>
      <c r="D5" s="50"/>
      <c r="E5" s="50"/>
      <c r="L5" s="69"/>
      <c r="M5" s="69"/>
      <c r="N5" s="69"/>
      <c r="O5" s="69"/>
      <c r="P5" s="69"/>
      <c r="Q5" s="69"/>
      <c r="R5" s="68"/>
      <c r="S5" s="68"/>
    </row>
    <row r="6" spans="1:24" ht="18.399999999999999" customHeight="1">
      <c r="A6" s="29"/>
      <c r="B6" s="50"/>
      <c r="C6" s="50"/>
      <c r="D6" s="50"/>
      <c r="E6" s="50"/>
      <c r="H6" s="365" t="s">
        <v>300</v>
      </c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6"/>
      <c r="U6" s="366"/>
      <c r="V6" s="366"/>
    </row>
    <row r="7" spans="1:24" ht="18.399999999999999" customHeight="1">
      <c r="A7" s="70"/>
      <c r="B7" s="73"/>
      <c r="C7" s="72"/>
      <c r="D7" s="72"/>
      <c r="E7" s="72"/>
      <c r="F7" s="72"/>
      <c r="G7" s="72"/>
      <c r="H7" s="367" t="str">
        <f>Coordonnées!$J$27</f>
        <v>Compte</v>
      </c>
      <c r="I7" s="367"/>
      <c r="J7" s="367"/>
      <c r="K7" s="367" t="str">
        <f>Coordonnées!$J$27</f>
        <v>Compte</v>
      </c>
      <c r="L7" s="367"/>
      <c r="M7" s="367"/>
      <c r="N7" s="367" t="str">
        <f>Coordonnées!$J$27</f>
        <v>Compte</v>
      </c>
      <c r="O7" s="367"/>
      <c r="P7" s="367"/>
      <c r="Q7" s="367" t="str">
        <f>Coordonnées!$J$27</f>
        <v>Compte</v>
      </c>
      <c r="R7" s="367"/>
      <c r="S7" s="367"/>
      <c r="T7" s="367" t="str">
        <f>Coordonnées!$J$27</f>
        <v>Compte</v>
      </c>
      <c r="U7" s="367"/>
      <c r="V7" s="367"/>
    </row>
    <row r="8" spans="1:24" ht="18.399999999999999" customHeight="1">
      <c r="A8" s="70"/>
      <c r="B8" s="76"/>
      <c r="C8" s="72"/>
      <c r="D8" s="72"/>
      <c r="E8" s="72"/>
      <c r="F8" s="72"/>
      <c r="G8" s="72"/>
      <c r="H8" s="368" t="s">
        <v>298</v>
      </c>
      <c r="I8" s="369"/>
      <c r="J8" s="369"/>
      <c r="K8" s="369"/>
      <c r="L8" s="369"/>
      <c r="M8" s="369"/>
      <c r="N8" s="369"/>
      <c r="O8" s="369"/>
      <c r="P8" s="369"/>
      <c r="Q8" s="369"/>
      <c r="R8" s="369"/>
      <c r="S8" s="369"/>
      <c r="T8" s="370"/>
      <c r="U8" s="370"/>
      <c r="V8" s="371"/>
    </row>
    <row r="9" spans="1:24" ht="18.399999999999999" customHeight="1">
      <c r="A9" s="354" t="s">
        <v>2</v>
      </c>
      <c r="B9" s="362"/>
      <c r="C9" s="354"/>
      <c r="D9" s="354"/>
      <c r="E9" s="354"/>
      <c r="F9" s="354"/>
      <c r="G9" s="354"/>
      <c r="H9" s="355">
        <f>K9-1</f>
        <v>2021</v>
      </c>
      <c r="I9" s="355"/>
      <c r="J9" s="355"/>
      <c r="K9" s="355">
        <f>N9-1</f>
        <v>2022</v>
      </c>
      <c r="L9" s="355"/>
      <c r="M9" s="355"/>
      <c r="N9" s="355">
        <f>Q9-1</f>
        <v>2023</v>
      </c>
      <c r="O9" s="355"/>
      <c r="P9" s="355"/>
      <c r="Q9" s="355">
        <f>T9-1</f>
        <v>2024</v>
      </c>
      <c r="R9" s="355"/>
      <c r="S9" s="355"/>
      <c r="T9" s="355">
        <f>X2</f>
        <v>2025</v>
      </c>
      <c r="U9" s="355"/>
      <c r="V9" s="355"/>
    </row>
    <row r="10" spans="1:24" ht="18.399999999999999" customHeight="1">
      <c r="A10" s="363" t="s">
        <v>15</v>
      </c>
      <c r="B10" s="364"/>
      <c r="C10" s="364"/>
      <c r="D10" s="364"/>
      <c r="E10" s="364"/>
      <c r="F10" s="364"/>
      <c r="G10" s="364"/>
      <c r="H10" s="602">
        <v>45169.98</v>
      </c>
      <c r="I10" s="356">
        <v>5512664.2599999998</v>
      </c>
      <c r="J10" s="357">
        <v>5512664.2599999998</v>
      </c>
      <c r="K10" s="602">
        <v>38000</v>
      </c>
      <c r="L10" s="356">
        <v>5512664.2599999998</v>
      </c>
      <c r="M10" s="357">
        <v>5512664.2599999998</v>
      </c>
      <c r="N10" s="602">
        <v>96241.63</v>
      </c>
      <c r="O10" s="356">
        <v>5512664.2599999998</v>
      </c>
      <c r="P10" s="357">
        <v>5512664.2599999998</v>
      </c>
      <c r="Q10" s="602">
        <v>473</v>
      </c>
      <c r="R10" s="356">
        <v>5512664.2599999998</v>
      </c>
      <c r="S10" s="357">
        <v>5512664.2599999998</v>
      </c>
      <c r="T10" s="602">
        <v>52370.99</v>
      </c>
      <c r="U10" s="356">
        <v>5512664.2599999998</v>
      </c>
      <c r="V10" s="357">
        <v>5512664.2599999998</v>
      </c>
    </row>
    <row r="11" spans="1:24" ht="18.399999999999999" customHeight="1">
      <c r="A11" s="339" t="s">
        <v>301</v>
      </c>
      <c r="B11" s="340"/>
      <c r="C11" s="340"/>
      <c r="D11" s="340"/>
      <c r="E11" s="340"/>
      <c r="F11" s="340"/>
      <c r="G11" s="340"/>
      <c r="H11" s="603">
        <v>3703825.2</v>
      </c>
      <c r="I11" s="352">
        <v>2726342.74</v>
      </c>
      <c r="J11" s="353">
        <v>2726342.74</v>
      </c>
      <c r="K11" s="603">
        <v>4820437.12</v>
      </c>
      <c r="L11" s="352">
        <v>2726342.74</v>
      </c>
      <c r="M11" s="353">
        <v>2726342.74</v>
      </c>
      <c r="N11" s="603">
        <v>2649985.94</v>
      </c>
      <c r="O11" s="352">
        <v>2726342.74</v>
      </c>
      <c r="P11" s="353">
        <v>2726342.74</v>
      </c>
      <c r="Q11" s="603">
        <v>3820362.93</v>
      </c>
      <c r="R11" s="352">
        <v>2726342.74</v>
      </c>
      <c r="S11" s="353">
        <v>2726342.74</v>
      </c>
      <c r="T11" s="603">
        <v>4415313.04</v>
      </c>
      <c r="U11" s="352">
        <v>2726342.74</v>
      </c>
      <c r="V11" s="353">
        <v>2726342.74</v>
      </c>
    </row>
    <row r="12" spans="1:24" ht="18.399999999999999" customHeight="1">
      <c r="A12" s="339" t="s">
        <v>16</v>
      </c>
      <c r="B12" s="340"/>
      <c r="C12" s="340"/>
      <c r="D12" s="340"/>
      <c r="E12" s="340"/>
      <c r="F12" s="340"/>
      <c r="G12" s="340"/>
      <c r="H12" s="603">
        <v>38000</v>
      </c>
      <c r="I12" s="352">
        <v>4264832.04</v>
      </c>
      <c r="J12" s="353">
        <v>4264832.04</v>
      </c>
      <c r="K12" s="603">
        <v>58724.31</v>
      </c>
      <c r="L12" s="352">
        <v>4264832.04</v>
      </c>
      <c r="M12" s="353">
        <v>4264832.04</v>
      </c>
      <c r="N12" s="603">
        <v>396772.4</v>
      </c>
      <c r="O12" s="352">
        <v>4264832.04</v>
      </c>
      <c r="P12" s="353">
        <v>4264832.04</v>
      </c>
      <c r="Q12" s="603">
        <v>5028.6099999999997</v>
      </c>
      <c r="R12" s="352">
        <v>4264832.04</v>
      </c>
      <c r="S12" s="353">
        <v>4264832.04</v>
      </c>
      <c r="T12" s="603">
        <v>7125</v>
      </c>
      <c r="U12" s="352">
        <v>4264832.04</v>
      </c>
      <c r="V12" s="353">
        <v>4264832.04</v>
      </c>
    </row>
    <row r="13" spans="1:24" ht="18.399999999999999" customHeight="1">
      <c r="A13" s="339" t="s">
        <v>3</v>
      </c>
      <c r="B13" s="340"/>
      <c r="C13" s="340"/>
      <c r="D13" s="340"/>
      <c r="E13" s="340"/>
      <c r="F13" s="340"/>
      <c r="G13" s="340"/>
      <c r="H13" s="603">
        <v>0</v>
      </c>
      <c r="I13" s="352">
        <v>41563.69</v>
      </c>
      <c r="J13" s="353">
        <v>41563.69</v>
      </c>
      <c r="K13" s="603">
        <v>0</v>
      </c>
      <c r="L13" s="352">
        <v>41563.69</v>
      </c>
      <c r="M13" s="353">
        <v>41563.69</v>
      </c>
      <c r="N13" s="603">
        <v>0</v>
      </c>
      <c r="O13" s="352">
        <v>41563.69</v>
      </c>
      <c r="P13" s="353">
        <v>41563.69</v>
      </c>
      <c r="Q13" s="603">
        <v>0</v>
      </c>
      <c r="R13" s="352">
        <v>41563.69</v>
      </c>
      <c r="S13" s="353">
        <v>41563.69</v>
      </c>
      <c r="T13" s="603">
        <v>0</v>
      </c>
      <c r="U13" s="352">
        <v>41563.69</v>
      </c>
      <c r="V13" s="353">
        <v>41563.69</v>
      </c>
    </row>
    <row r="14" spans="1:24" ht="18.399999999999999" customHeight="1" thickBot="1">
      <c r="A14" s="344"/>
      <c r="B14" s="345"/>
      <c r="C14" s="345"/>
      <c r="D14" s="345"/>
      <c r="E14" s="345"/>
      <c r="F14" s="345"/>
      <c r="G14" s="345"/>
      <c r="H14" s="604">
        <v>0</v>
      </c>
      <c r="I14" s="347">
        <v>0</v>
      </c>
      <c r="J14" s="348">
        <v>0</v>
      </c>
      <c r="K14" s="604">
        <v>18150</v>
      </c>
      <c r="L14" s="347">
        <v>0</v>
      </c>
      <c r="M14" s="348">
        <v>0</v>
      </c>
      <c r="N14" s="604">
        <v>0</v>
      </c>
      <c r="O14" s="347">
        <v>0</v>
      </c>
      <c r="P14" s="348">
        <v>0</v>
      </c>
      <c r="Q14" s="604">
        <v>0</v>
      </c>
      <c r="R14" s="347">
        <v>0</v>
      </c>
      <c r="S14" s="348">
        <v>0</v>
      </c>
      <c r="T14" s="604">
        <v>0</v>
      </c>
      <c r="U14" s="347">
        <v>0</v>
      </c>
      <c r="V14" s="348">
        <v>0</v>
      </c>
    </row>
    <row r="15" spans="1:24" ht="18.399999999999999" customHeight="1" thickBot="1">
      <c r="A15" s="326" t="s">
        <v>324</v>
      </c>
      <c r="B15" s="327"/>
      <c r="C15" s="327"/>
      <c r="D15" s="327"/>
      <c r="E15" s="327"/>
      <c r="F15" s="327"/>
      <c r="G15" s="327"/>
      <c r="H15" s="349">
        <f>SUM(H10:H14)</f>
        <v>3786995.18</v>
      </c>
      <c r="I15" s="350"/>
      <c r="J15" s="351"/>
      <c r="K15" s="350">
        <f>SUM(K10:K14)</f>
        <v>4935311.43</v>
      </c>
      <c r="L15" s="350"/>
      <c r="M15" s="350"/>
      <c r="N15" s="349">
        <f>SUM(N10:N14)</f>
        <v>3142999.9699999997</v>
      </c>
      <c r="O15" s="350"/>
      <c r="P15" s="351"/>
      <c r="Q15" s="350">
        <f>SUM(Q10:Q14)</f>
        <v>3825864.54</v>
      </c>
      <c r="R15" s="350"/>
      <c r="S15" s="351"/>
      <c r="T15" s="350">
        <f>SUM(T10:T14)</f>
        <v>4474809.03</v>
      </c>
      <c r="U15" s="350"/>
      <c r="V15" s="351"/>
    </row>
    <row r="16" spans="1:24" ht="18.399999999999999" customHeight="1">
      <c r="A16" s="339" t="s">
        <v>29</v>
      </c>
      <c r="B16" s="340"/>
      <c r="C16" s="340"/>
      <c r="D16" s="340"/>
      <c r="E16" s="340"/>
      <c r="F16" s="340"/>
      <c r="G16" s="340"/>
      <c r="H16" s="605">
        <v>2876241.9</v>
      </c>
      <c r="I16" s="342">
        <v>1521059.02</v>
      </c>
      <c r="J16" s="343">
        <v>2351270.66</v>
      </c>
      <c r="K16" s="605">
        <v>4221428.21</v>
      </c>
      <c r="L16" s="342">
        <v>1659060.83</v>
      </c>
      <c r="M16" s="343">
        <v>1521059.02</v>
      </c>
      <c r="N16" s="605">
        <v>6348546.1200000001</v>
      </c>
      <c r="O16" s="342">
        <v>2230351.92</v>
      </c>
      <c r="P16" s="343">
        <v>1659060.83</v>
      </c>
      <c r="Q16" s="605">
        <v>7931537.1200000001</v>
      </c>
      <c r="R16" s="342">
        <v>2351270.66</v>
      </c>
      <c r="S16" s="343">
        <v>2230351.92</v>
      </c>
      <c r="T16" s="605">
        <v>8898831.2599999998</v>
      </c>
      <c r="U16" s="342">
        <v>2351270.66</v>
      </c>
      <c r="V16" s="343">
        <v>2230351.92</v>
      </c>
    </row>
    <row r="17" spans="1:22" ht="18.399999999999999" customHeight="1" thickBot="1">
      <c r="A17" s="344" t="s">
        <v>3</v>
      </c>
      <c r="B17" s="345"/>
      <c r="C17" s="345"/>
      <c r="D17" s="345"/>
      <c r="E17" s="345"/>
      <c r="F17" s="345"/>
      <c r="G17" s="345"/>
      <c r="H17" s="604">
        <v>498769.47</v>
      </c>
      <c r="I17" s="347">
        <v>1192323.53</v>
      </c>
      <c r="J17" s="348">
        <v>824300.6</v>
      </c>
      <c r="K17" s="604">
        <v>877073.97</v>
      </c>
      <c r="L17" s="347">
        <v>4295659.8600000003</v>
      </c>
      <c r="M17" s="348">
        <v>1192323.53</v>
      </c>
      <c r="N17" s="604">
        <v>848869.37</v>
      </c>
      <c r="O17" s="347">
        <v>1045347.08</v>
      </c>
      <c r="P17" s="348">
        <v>4295659.8600000003</v>
      </c>
      <c r="Q17" s="604">
        <v>272494.13</v>
      </c>
      <c r="R17" s="347">
        <v>824300.6</v>
      </c>
      <c r="S17" s="348">
        <v>1045347.08</v>
      </c>
      <c r="T17" s="604">
        <v>557983.85</v>
      </c>
      <c r="U17" s="347">
        <v>824300.6</v>
      </c>
      <c r="V17" s="348">
        <v>1045347.08</v>
      </c>
    </row>
    <row r="18" spans="1:22" ht="18.399999999999999" customHeight="1" thickBot="1">
      <c r="A18" s="333" t="s">
        <v>325</v>
      </c>
      <c r="B18" s="334"/>
      <c r="C18" s="334"/>
      <c r="D18" s="334"/>
      <c r="E18" s="334"/>
      <c r="F18" s="334"/>
      <c r="G18" s="334"/>
      <c r="H18" s="336">
        <f>SUM(H15:H17)</f>
        <v>7162006.5499999998</v>
      </c>
      <c r="I18" s="337"/>
      <c r="J18" s="338"/>
      <c r="K18" s="337">
        <f>SUM(K15:K17)</f>
        <v>10033813.610000001</v>
      </c>
      <c r="L18" s="337"/>
      <c r="M18" s="337"/>
      <c r="N18" s="336">
        <f>SUM(N15:N17)</f>
        <v>10340415.459999999</v>
      </c>
      <c r="O18" s="337"/>
      <c r="P18" s="338"/>
      <c r="Q18" s="336">
        <f>SUM(Q15:Q17)</f>
        <v>12029895.790000001</v>
      </c>
      <c r="R18" s="337"/>
      <c r="S18" s="338"/>
      <c r="T18" s="336">
        <f>SUM(T15:T17)</f>
        <v>13931624.139999999</v>
      </c>
      <c r="U18" s="337"/>
      <c r="V18" s="338"/>
    </row>
    <row r="19" spans="1:22" s="185" customFormat="1" ht="28.15" customHeight="1">
      <c r="A19" s="196" t="s">
        <v>323</v>
      </c>
      <c r="B19" s="197"/>
      <c r="C19" s="197"/>
      <c r="D19" s="197"/>
      <c r="E19" s="197"/>
      <c r="H19" s="198"/>
      <c r="I19" s="198"/>
      <c r="J19" s="198"/>
      <c r="K19" s="198"/>
      <c r="L19" s="199"/>
      <c r="M19" s="199"/>
      <c r="N19" s="199"/>
      <c r="O19" s="199"/>
      <c r="P19" s="199"/>
      <c r="Q19" s="199"/>
      <c r="R19" s="199"/>
      <c r="S19" s="199"/>
    </row>
    <row r="20" spans="1:22" ht="18.399999999999999" customHeight="1">
      <c r="A20" s="71"/>
      <c r="B20" s="72"/>
      <c r="C20" s="72"/>
      <c r="D20" s="72"/>
      <c r="E20" s="72"/>
      <c r="F20" s="72"/>
      <c r="G20" s="72"/>
      <c r="H20" s="358" t="s">
        <v>299</v>
      </c>
      <c r="I20" s="359"/>
      <c r="J20" s="359"/>
      <c r="K20" s="359"/>
      <c r="L20" s="359"/>
      <c r="M20" s="359"/>
      <c r="N20" s="359"/>
      <c r="O20" s="359"/>
      <c r="P20" s="359"/>
      <c r="Q20" s="359"/>
      <c r="R20" s="359"/>
      <c r="S20" s="359"/>
      <c r="T20" s="360"/>
      <c r="U20" s="360"/>
      <c r="V20" s="361"/>
    </row>
    <row r="21" spans="1:22" ht="18.399999999999999" customHeight="1">
      <c r="A21" s="354" t="s">
        <v>2</v>
      </c>
      <c r="B21" s="354"/>
      <c r="C21" s="354"/>
      <c r="D21" s="354"/>
      <c r="E21" s="354"/>
      <c r="F21" s="354"/>
      <c r="G21" s="354"/>
      <c r="H21" s="355">
        <f>K21-1</f>
        <v>2021</v>
      </c>
      <c r="I21" s="355"/>
      <c r="J21" s="355"/>
      <c r="K21" s="355">
        <f>N21-1</f>
        <v>2022</v>
      </c>
      <c r="L21" s="355"/>
      <c r="M21" s="355"/>
      <c r="N21" s="355">
        <f>Q21-1</f>
        <v>2023</v>
      </c>
      <c r="O21" s="355"/>
      <c r="P21" s="355"/>
      <c r="Q21" s="355">
        <f>T21-1</f>
        <v>2024</v>
      </c>
      <c r="R21" s="355"/>
      <c r="S21" s="355"/>
      <c r="T21" s="355">
        <f>X2</f>
        <v>2025</v>
      </c>
      <c r="U21" s="355"/>
      <c r="V21" s="355"/>
    </row>
    <row r="22" spans="1:22" ht="18.399999999999999" customHeight="1">
      <c r="A22" s="363" t="s">
        <v>15</v>
      </c>
      <c r="B22" s="364"/>
      <c r="C22" s="364"/>
      <c r="D22" s="364"/>
      <c r="E22" s="364"/>
      <c r="F22" s="364"/>
      <c r="G22" s="364"/>
      <c r="H22" s="602">
        <v>160198.24</v>
      </c>
      <c r="I22" s="356">
        <v>373432.17</v>
      </c>
      <c r="J22" s="357">
        <v>697745.74</v>
      </c>
      <c r="K22" s="602">
        <v>908992.8</v>
      </c>
      <c r="L22" s="356">
        <v>365967.42</v>
      </c>
      <c r="M22" s="357">
        <v>373432.17</v>
      </c>
      <c r="N22" s="602">
        <v>2216228.42</v>
      </c>
      <c r="O22" s="356">
        <v>414709.37</v>
      </c>
      <c r="P22" s="357">
        <v>365967.42</v>
      </c>
      <c r="Q22" s="602">
        <v>1231016.42</v>
      </c>
      <c r="R22" s="356">
        <v>697745.74</v>
      </c>
      <c r="S22" s="357">
        <v>414709.37</v>
      </c>
      <c r="T22" s="602">
        <v>1801290.13</v>
      </c>
      <c r="U22" s="356">
        <v>557211.56000000006</v>
      </c>
      <c r="V22" s="357">
        <v>577850.16</v>
      </c>
    </row>
    <row r="23" spans="1:22" ht="18.399999999999999" customHeight="1">
      <c r="A23" s="339" t="s">
        <v>301</v>
      </c>
      <c r="B23" s="340"/>
      <c r="C23" s="340"/>
      <c r="D23" s="340"/>
      <c r="E23" s="340"/>
      <c r="F23" s="340"/>
      <c r="G23" s="340"/>
      <c r="H23" s="603">
        <v>108000</v>
      </c>
      <c r="I23" s="352">
        <v>12728583.199999999</v>
      </c>
      <c r="J23" s="353">
        <v>13240574.68</v>
      </c>
      <c r="K23" s="603">
        <v>37660</v>
      </c>
      <c r="L23" s="352">
        <v>12120371.99</v>
      </c>
      <c r="M23" s="353">
        <v>12728583.199999999</v>
      </c>
      <c r="N23" s="603">
        <v>38008.21</v>
      </c>
      <c r="O23" s="352">
        <v>12941517.73</v>
      </c>
      <c r="P23" s="353">
        <v>12120371.99</v>
      </c>
      <c r="Q23" s="603">
        <v>0</v>
      </c>
      <c r="R23" s="352">
        <v>13240574.68</v>
      </c>
      <c r="S23" s="353">
        <v>12941517.73</v>
      </c>
      <c r="T23" s="603">
        <v>45933.19</v>
      </c>
      <c r="U23" s="352">
        <v>13289626.9983333</v>
      </c>
      <c r="V23" s="353">
        <v>13396094.2633333</v>
      </c>
    </row>
    <row r="24" spans="1:22" ht="18.399999999999999" customHeight="1">
      <c r="A24" s="339" t="s">
        <v>16</v>
      </c>
      <c r="B24" s="340"/>
      <c r="C24" s="340"/>
      <c r="D24" s="340"/>
      <c r="E24" s="340"/>
      <c r="F24" s="340"/>
      <c r="G24" s="340"/>
      <c r="H24" s="603">
        <v>1356881.87</v>
      </c>
      <c r="I24" s="352">
        <v>548784.99</v>
      </c>
      <c r="J24" s="353">
        <v>408005.67</v>
      </c>
      <c r="K24" s="603">
        <v>1906533.72</v>
      </c>
      <c r="L24" s="352">
        <v>536819.05000000005</v>
      </c>
      <c r="M24" s="353">
        <v>548784.99</v>
      </c>
      <c r="N24" s="603">
        <v>678901.32</v>
      </c>
      <c r="O24" s="352">
        <v>344975.81</v>
      </c>
      <c r="P24" s="353">
        <v>536819.05000000005</v>
      </c>
      <c r="Q24" s="603">
        <v>2549300.7400000002</v>
      </c>
      <c r="R24" s="352">
        <v>408005.67</v>
      </c>
      <c r="S24" s="353">
        <v>344975.81</v>
      </c>
      <c r="T24" s="603">
        <v>4185743.28</v>
      </c>
      <c r="U24" s="352">
        <v>128208.38666666699</v>
      </c>
      <c r="V24" s="353">
        <v>26303.796666666702</v>
      </c>
    </row>
    <row r="25" spans="1:22" ht="18.399999999999999" customHeight="1" thickBot="1">
      <c r="A25" s="339" t="s">
        <v>3</v>
      </c>
      <c r="B25" s="340"/>
      <c r="C25" s="340"/>
      <c r="D25" s="340"/>
      <c r="E25" s="340"/>
      <c r="F25" s="340"/>
      <c r="G25" s="340"/>
      <c r="H25" s="604">
        <v>0</v>
      </c>
      <c r="I25" s="347">
        <v>0</v>
      </c>
      <c r="J25" s="348">
        <v>0</v>
      </c>
      <c r="K25" s="604">
        <v>0</v>
      </c>
      <c r="L25" s="347">
        <v>0</v>
      </c>
      <c r="M25" s="348">
        <v>0</v>
      </c>
      <c r="N25" s="604">
        <v>0</v>
      </c>
      <c r="O25" s="347">
        <v>0</v>
      </c>
      <c r="P25" s="348">
        <v>0</v>
      </c>
      <c r="Q25" s="604">
        <v>0</v>
      </c>
      <c r="R25" s="347">
        <v>0</v>
      </c>
      <c r="S25" s="348">
        <v>0</v>
      </c>
      <c r="T25" s="604">
        <v>0</v>
      </c>
      <c r="U25" s="347">
        <v>0</v>
      </c>
      <c r="V25" s="348">
        <v>0</v>
      </c>
    </row>
    <row r="26" spans="1:22" ht="18.399999999999999" customHeight="1" thickBot="1">
      <c r="A26" s="326" t="s">
        <v>324</v>
      </c>
      <c r="B26" s="327"/>
      <c r="C26" s="327"/>
      <c r="D26" s="327"/>
      <c r="E26" s="327"/>
      <c r="F26" s="327"/>
      <c r="G26" s="328"/>
      <c r="H26" s="349">
        <f>SUM(H22:H25)</f>
        <v>1625080.11</v>
      </c>
      <c r="I26" s="350"/>
      <c r="J26" s="350"/>
      <c r="K26" s="349">
        <f>SUM(K22:K25)</f>
        <v>2853186.52</v>
      </c>
      <c r="L26" s="350"/>
      <c r="M26" s="351"/>
      <c r="N26" s="350">
        <f>SUM(N22:N25)</f>
        <v>2933137.9499999997</v>
      </c>
      <c r="O26" s="350"/>
      <c r="P26" s="350"/>
      <c r="Q26" s="349">
        <f>SUM(Q22:Q25)</f>
        <v>3780317.16</v>
      </c>
      <c r="R26" s="350"/>
      <c r="S26" s="351"/>
      <c r="T26" s="349">
        <f>SUM(T22:T25)</f>
        <v>6032966.5999999996</v>
      </c>
      <c r="U26" s="350"/>
      <c r="V26" s="351"/>
    </row>
    <row r="27" spans="1:22" ht="18.399999999999999" customHeight="1">
      <c r="A27" s="339" t="s">
        <v>29</v>
      </c>
      <c r="B27" s="340"/>
      <c r="C27" s="340"/>
      <c r="D27" s="340"/>
      <c r="E27" s="340"/>
      <c r="F27" s="340"/>
      <c r="G27" s="341"/>
      <c r="H27" s="605">
        <v>2861227.72</v>
      </c>
      <c r="I27" s="342"/>
      <c r="J27" s="343"/>
      <c r="K27" s="605">
        <v>1562959.04</v>
      </c>
      <c r="L27" s="342">
        <v>10122961.629999999</v>
      </c>
      <c r="M27" s="343">
        <v>6628334.5600000005</v>
      </c>
      <c r="N27" s="605">
        <v>1268123.55</v>
      </c>
      <c r="O27" s="342">
        <v>6248838.1500000004</v>
      </c>
      <c r="P27" s="343">
        <v>10122961.629999999</v>
      </c>
      <c r="Q27" s="605">
        <v>463873.9</v>
      </c>
      <c r="R27" s="342">
        <v>6834216</v>
      </c>
      <c r="S27" s="343">
        <v>6248838.1500000004</v>
      </c>
      <c r="T27" s="605">
        <v>545146.32999999996</v>
      </c>
      <c r="U27" s="342">
        <v>6001218.2883333303</v>
      </c>
      <c r="V27" s="343">
        <v>5811470.0833333302</v>
      </c>
    </row>
    <row r="28" spans="1:22" ht="18.399999999999999" customHeight="1" thickBot="1">
      <c r="A28" s="344" t="s">
        <v>3</v>
      </c>
      <c r="B28" s="345"/>
      <c r="C28" s="345"/>
      <c r="D28" s="345"/>
      <c r="E28" s="345"/>
      <c r="F28" s="345"/>
      <c r="G28" s="346"/>
      <c r="H28" s="604">
        <v>128089.45</v>
      </c>
      <c r="I28" s="347">
        <v>0</v>
      </c>
      <c r="J28" s="348">
        <v>0</v>
      </c>
      <c r="K28" s="604">
        <v>641581.85</v>
      </c>
      <c r="L28" s="347">
        <v>0</v>
      </c>
      <c r="M28" s="348">
        <v>0</v>
      </c>
      <c r="N28" s="604">
        <v>103636.41</v>
      </c>
      <c r="O28" s="347">
        <v>0</v>
      </c>
      <c r="P28" s="348">
        <v>0</v>
      </c>
      <c r="Q28" s="604">
        <v>821202.15</v>
      </c>
      <c r="R28" s="347">
        <v>0</v>
      </c>
      <c r="S28" s="348">
        <v>0</v>
      </c>
      <c r="T28" s="604">
        <v>144745.20000000001</v>
      </c>
      <c r="U28" s="347">
        <v>0</v>
      </c>
      <c r="V28" s="348">
        <v>0</v>
      </c>
    </row>
    <row r="29" spans="1:22" ht="18.399999999999999" customHeight="1" thickBot="1">
      <c r="A29" s="333" t="s">
        <v>325</v>
      </c>
      <c r="B29" s="334"/>
      <c r="C29" s="334"/>
      <c r="D29" s="334"/>
      <c r="E29" s="334"/>
      <c r="F29" s="334"/>
      <c r="G29" s="335"/>
      <c r="H29" s="336">
        <f>SUM(H26:H28)</f>
        <v>4614397.28</v>
      </c>
      <c r="I29" s="337"/>
      <c r="J29" s="337"/>
      <c r="K29" s="336">
        <f>SUM(K26:K28)</f>
        <v>5057727.41</v>
      </c>
      <c r="L29" s="337"/>
      <c r="M29" s="338"/>
      <c r="N29" s="337">
        <f>SUM(N26:N28)</f>
        <v>4304897.91</v>
      </c>
      <c r="O29" s="337"/>
      <c r="P29" s="337"/>
      <c r="Q29" s="336">
        <f>SUM(Q26:Q28)</f>
        <v>5065393.2100000009</v>
      </c>
      <c r="R29" s="337"/>
      <c r="S29" s="338"/>
      <c r="T29" s="336">
        <f>SUM(T26:T28)</f>
        <v>6722858.1299999999</v>
      </c>
      <c r="U29" s="337"/>
      <c r="V29" s="338"/>
    </row>
    <row r="30" spans="1:22" ht="16.899999999999999" customHeight="1">
      <c r="A30" s="71" t="s">
        <v>323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d'Anhee</v>
      </c>
      <c r="F1" s="307"/>
      <c r="G1" s="307"/>
      <c r="H1" s="307"/>
      <c r="I1" s="237" t="str">
        <f>Coordonnées!$U$1</f>
        <v>Code INS</v>
      </c>
      <c r="J1" s="275">
        <f>Coordonnées!$V$1</f>
        <v>91005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2025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3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83" t="s">
        <v>326</v>
      </c>
      <c r="F5" s="384"/>
      <c r="G5" s="384"/>
      <c r="H5" s="384"/>
      <c r="I5" s="384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2021</v>
      </c>
      <c r="F7" s="171">
        <f>G7-1</f>
        <v>2022</v>
      </c>
      <c r="G7" s="171">
        <f>H7-1</f>
        <v>2023</v>
      </c>
      <c r="H7" s="171">
        <f>I7-1</f>
        <v>2024</v>
      </c>
      <c r="I7" s="171">
        <f>J2</f>
        <v>2025</v>
      </c>
    </row>
    <row r="8" spans="1:10" ht="30" customHeight="1">
      <c r="A8" s="385" t="s">
        <v>37</v>
      </c>
      <c r="B8" s="386"/>
      <c r="C8" s="386"/>
      <c r="D8" s="387"/>
      <c r="E8" s="606">
        <v>191866.44</v>
      </c>
      <c r="F8" s="606">
        <v>215047.22</v>
      </c>
      <c r="G8" s="606">
        <v>225483.38</v>
      </c>
      <c r="H8" s="606">
        <v>245826.55</v>
      </c>
      <c r="I8" s="606">
        <v>321519.71000000002</v>
      </c>
    </row>
    <row r="9" spans="1:10" ht="30" customHeight="1">
      <c r="A9" s="374" t="s">
        <v>18</v>
      </c>
      <c r="B9" s="375"/>
      <c r="C9" s="375"/>
      <c r="D9" s="376"/>
      <c r="E9" s="606">
        <v>2026108.88</v>
      </c>
      <c r="F9" s="606">
        <v>2144597.36</v>
      </c>
      <c r="G9" s="606">
        <v>3163946.5</v>
      </c>
      <c r="H9" s="606">
        <v>3237502.64</v>
      </c>
      <c r="I9" s="606">
        <v>2983823.95</v>
      </c>
    </row>
    <row r="10" spans="1:10" ht="30" customHeight="1">
      <c r="A10" s="374" t="s">
        <v>19</v>
      </c>
      <c r="B10" s="375"/>
      <c r="C10" s="375"/>
      <c r="D10" s="376"/>
      <c r="E10" s="606">
        <v>864034.79</v>
      </c>
      <c r="F10" s="606">
        <v>901662.45</v>
      </c>
      <c r="G10" s="606">
        <v>954663.29</v>
      </c>
      <c r="H10" s="606">
        <v>965189.12</v>
      </c>
      <c r="I10" s="606">
        <v>1012213.26</v>
      </c>
    </row>
    <row r="11" spans="1:10" ht="30" customHeight="1">
      <c r="A11" s="374" t="s">
        <v>20</v>
      </c>
      <c r="B11" s="375"/>
      <c r="C11" s="375"/>
      <c r="D11" s="376"/>
      <c r="E11" s="606">
        <v>1976345.86</v>
      </c>
      <c r="F11" s="606">
        <v>2052610.32</v>
      </c>
      <c r="G11" s="606">
        <v>2716088.42</v>
      </c>
      <c r="H11" s="606">
        <v>2333315.48</v>
      </c>
      <c r="I11" s="606">
        <v>2339619.1</v>
      </c>
    </row>
    <row r="12" spans="1:10" ht="30" customHeight="1">
      <c r="A12" s="374" t="s">
        <v>28</v>
      </c>
      <c r="B12" s="375"/>
      <c r="C12" s="375"/>
      <c r="D12" s="376"/>
      <c r="E12" s="606">
        <v>261096.8</v>
      </c>
      <c r="F12" s="606">
        <v>280750.87</v>
      </c>
      <c r="G12" s="606">
        <v>299231.07</v>
      </c>
      <c r="H12" s="606">
        <v>304066.32</v>
      </c>
      <c r="I12" s="606">
        <v>347890.93</v>
      </c>
    </row>
    <row r="13" spans="1:10" ht="30" customHeight="1">
      <c r="A13" s="374" t="s">
        <v>21</v>
      </c>
      <c r="B13" s="375"/>
      <c r="C13" s="375"/>
      <c r="D13" s="376"/>
      <c r="E13" s="606">
        <v>17423.53</v>
      </c>
      <c r="F13" s="606">
        <v>22479.31</v>
      </c>
      <c r="G13" s="606">
        <v>34721.82</v>
      </c>
      <c r="H13" s="606">
        <v>23501.06</v>
      </c>
      <c r="I13" s="606">
        <v>31965.67</v>
      </c>
    </row>
    <row r="14" spans="1:10" ht="30" customHeight="1">
      <c r="A14" s="374" t="s">
        <v>22</v>
      </c>
      <c r="B14" s="375"/>
      <c r="C14" s="375"/>
      <c r="D14" s="376"/>
      <c r="E14" s="606">
        <v>831155.74</v>
      </c>
      <c r="F14" s="606">
        <v>882890.59</v>
      </c>
      <c r="G14" s="606">
        <v>986974.39</v>
      </c>
      <c r="H14" s="606">
        <v>946816.55</v>
      </c>
      <c r="I14" s="606">
        <v>1081802.4099999999</v>
      </c>
    </row>
    <row r="15" spans="1:10" ht="30" customHeight="1">
      <c r="A15" s="374" t="s">
        <v>23</v>
      </c>
      <c r="B15" s="375"/>
      <c r="C15" s="375"/>
      <c r="D15" s="376"/>
      <c r="E15" s="606">
        <v>364004.82</v>
      </c>
      <c r="F15" s="606">
        <v>327816.55</v>
      </c>
      <c r="G15" s="606">
        <v>387055.29</v>
      </c>
      <c r="H15" s="606">
        <v>413588</v>
      </c>
      <c r="I15" s="606">
        <v>415852.05</v>
      </c>
    </row>
    <row r="16" spans="1:10" ht="30" customHeight="1">
      <c r="A16" s="377" t="s">
        <v>34</v>
      </c>
      <c r="B16" s="378"/>
      <c r="C16" s="378"/>
      <c r="D16" s="379"/>
      <c r="E16" s="606">
        <v>9213.6</v>
      </c>
      <c r="F16" s="606">
        <v>9454.27</v>
      </c>
      <c r="G16" s="606">
        <v>12688.79</v>
      </c>
      <c r="H16" s="606">
        <v>11608.8</v>
      </c>
      <c r="I16" s="606">
        <v>9862.08</v>
      </c>
    </row>
    <row r="17" spans="1:9" ht="30" customHeight="1">
      <c r="A17" s="374" t="s">
        <v>33</v>
      </c>
      <c r="B17" s="375"/>
      <c r="C17" s="375"/>
      <c r="D17" s="376"/>
      <c r="E17" s="606">
        <v>90078.15</v>
      </c>
      <c r="F17" s="606">
        <v>80029.429999999993</v>
      </c>
      <c r="G17" s="606">
        <v>100468.86</v>
      </c>
      <c r="H17" s="606">
        <v>106639.71</v>
      </c>
      <c r="I17" s="606">
        <v>102770.7</v>
      </c>
    </row>
    <row r="18" spans="1:9" ht="30" customHeight="1">
      <c r="A18" s="374" t="s">
        <v>24</v>
      </c>
      <c r="B18" s="375"/>
      <c r="C18" s="375"/>
      <c r="D18" s="376"/>
      <c r="E18" s="606">
        <v>798827.3</v>
      </c>
      <c r="F18" s="606">
        <v>810990.64</v>
      </c>
      <c r="G18" s="606">
        <v>918462.61</v>
      </c>
      <c r="H18" s="606">
        <v>1341518.8400000001</v>
      </c>
      <c r="I18" s="606">
        <v>1169319.31</v>
      </c>
    </row>
    <row r="19" spans="1:9" ht="30" customHeight="1">
      <c r="A19" s="377" t="s">
        <v>25</v>
      </c>
      <c r="B19" s="378"/>
      <c r="C19" s="378"/>
      <c r="D19" s="379"/>
      <c r="E19" s="606">
        <v>547091.18000000005</v>
      </c>
      <c r="F19" s="606">
        <v>563111.56999999995</v>
      </c>
      <c r="G19" s="606">
        <v>559076.89</v>
      </c>
      <c r="H19" s="606">
        <v>606973.03</v>
      </c>
      <c r="I19" s="606">
        <v>578706.38</v>
      </c>
    </row>
    <row r="20" spans="1:9" ht="30" customHeight="1">
      <c r="A20" s="374" t="s">
        <v>26</v>
      </c>
      <c r="B20" s="375"/>
      <c r="C20" s="375"/>
      <c r="D20" s="376"/>
      <c r="E20" s="606">
        <v>44796.05</v>
      </c>
      <c r="F20" s="606">
        <v>54389.23</v>
      </c>
      <c r="G20" s="606">
        <v>58668.23</v>
      </c>
      <c r="H20" s="606">
        <v>71027.570000000007</v>
      </c>
      <c r="I20" s="606">
        <v>61923.53</v>
      </c>
    </row>
    <row r="21" spans="1:9" ht="30" customHeight="1">
      <c r="A21" s="380" t="s">
        <v>27</v>
      </c>
      <c r="B21" s="381"/>
      <c r="C21" s="381"/>
      <c r="D21" s="382"/>
      <c r="E21" s="606">
        <v>13690.05</v>
      </c>
      <c r="F21" s="606">
        <v>13712.99</v>
      </c>
      <c r="G21" s="606">
        <v>15422.78</v>
      </c>
      <c r="H21" s="606">
        <v>20469.07</v>
      </c>
      <c r="I21" s="606">
        <v>16566.48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d'Anhee</v>
      </c>
      <c r="F1" s="307"/>
      <c r="G1" s="307"/>
      <c r="H1" s="307"/>
      <c r="I1" s="237" t="str">
        <f>Coordonnées!$U$1</f>
        <v>Code INS</v>
      </c>
      <c r="J1" s="275">
        <f>Coordonnées!$V$1</f>
        <v>91005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2025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88" t="s">
        <v>327</v>
      </c>
      <c r="F5" s="389"/>
      <c r="G5" s="389"/>
      <c r="H5" s="389"/>
      <c r="I5" s="389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2021</v>
      </c>
      <c r="F7" s="171">
        <f>G7-1</f>
        <v>2022</v>
      </c>
      <c r="G7" s="171">
        <f>H7-1</f>
        <v>2023</v>
      </c>
      <c r="H7" s="171">
        <f>I7-1</f>
        <v>2024</v>
      </c>
      <c r="I7" s="171">
        <f>J2</f>
        <v>2025</v>
      </c>
    </row>
    <row r="8" spans="1:10" ht="30" customHeight="1">
      <c r="A8" s="385" t="s">
        <v>37</v>
      </c>
      <c r="B8" s="386"/>
      <c r="C8" s="386"/>
      <c r="D8" s="387"/>
      <c r="E8" s="606">
        <v>7194005.2400000002</v>
      </c>
      <c r="F8" s="606">
        <v>8928896.5899999999</v>
      </c>
      <c r="G8" s="606">
        <v>11520315.109999999</v>
      </c>
      <c r="H8" s="606">
        <v>11898799.51</v>
      </c>
      <c r="I8" s="606">
        <v>12190448.619999999</v>
      </c>
    </row>
    <row r="9" spans="1:10" ht="30" customHeight="1">
      <c r="A9" s="374" t="s">
        <v>18</v>
      </c>
      <c r="B9" s="375"/>
      <c r="C9" s="375"/>
      <c r="D9" s="376"/>
      <c r="E9" s="606">
        <v>435066.5</v>
      </c>
      <c r="F9" s="606">
        <v>122635.79</v>
      </c>
      <c r="G9" s="606">
        <v>114967.74</v>
      </c>
      <c r="H9" s="606">
        <v>235794.57</v>
      </c>
      <c r="I9" s="606">
        <v>169533.14</v>
      </c>
    </row>
    <row r="10" spans="1:10" ht="30" customHeight="1">
      <c r="A10" s="374" t="s">
        <v>19</v>
      </c>
      <c r="B10" s="375"/>
      <c r="C10" s="375"/>
      <c r="D10" s="376"/>
      <c r="E10" s="606">
        <v>12404.47</v>
      </c>
      <c r="F10" s="606">
        <v>13230</v>
      </c>
      <c r="G10" s="606">
        <v>15875.33</v>
      </c>
      <c r="H10" s="606">
        <v>16669.990000000002</v>
      </c>
      <c r="I10" s="606">
        <v>15381.4</v>
      </c>
    </row>
    <row r="11" spans="1:10" ht="30" customHeight="1">
      <c r="A11" s="374" t="s">
        <v>20</v>
      </c>
      <c r="B11" s="375"/>
      <c r="C11" s="375"/>
      <c r="D11" s="376"/>
      <c r="E11" s="606">
        <v>309380.45</v>
      </c>
      <c r="F11" s="606">
        <v>104297.60000000001</v>
      </c>
      <c r="G11" s="606">
        <v>67756.12</v>
      </c>
      <c r="H11" s="606">
        <v>112896.12</v>
      </c>
      <c r="I11" s="606">
        <v>98408.94</v>
      </c>
    </row>
    <row r="12" spans="1:10" ht="30" customHeight="1">
      <c r="A12" s="374" t="s">
        <v>28</v>
      </c>
      <c r="B12" s="375"/>
      <c r="C12" s="375"/>
      <c r="D12" s="376"/>
      <c r="E12" s="606">
        <v>196378.2</v>
      </c>
      <c r="F12" s="606">
        <v>200022.69</v>
      </c>
      <c r="G12" s="606">
        <v>212712.64</v>
      </c>
      <c r="H12" s="606">
        <v>208113.88</v>
      </c>
      <c r="I12" s="606">
        <v>213082.5</v>
      </c>
    </row>
    <row r="13" spans="1:10" ht="30" customHeight="1">
      <c r="A13" s="374" t="s">
        <v>21</v>
      </c>
      <c r="B13" s="375"/>
      <c r="C13" s="375"/>
      <c r="D13" s="376"/>
      <c r="E13" s="606">
        <v>99750.98</v>
      </c>
      <c r="F13" s="606">
        <v>144335.01</v>
      </c>
      <c r="G13" s="606">
        <v>71736.929999999993</v>
      </c>
      <c r="H13" s="606">
        <v>94017.600000000006</v>
      </c>
      <c r="I13" s="606">
        <v>53722.16</v>
      </c>
    </row>
    <row r="14" spans="1:10" ht="30" customHeight="1">
      <c r="A14" s="374" t="s">
        <v>22</v>
      </c>
      <c r="B14" s="375"/>
      <c r="C14" s="375"/>
      <c r="D14" s="376"/>
      <c r="E14" s="606">
        <v>420941.96</v>
      </c>
      <c r="F14" s="606">
        <v>340121.32</v>
      </c>
      <c r="G14" s="606">
        <v>360401.82</v>
      </c>
      <c r="H14" s="606">
        <v>328609.48</v>
      </c>
      <c r="I14" s="606">
        <v>387452.78</v>
      </c>
    </row>
    <row r="15" spans="1:10" ht="30" customHeight="1">
      <c r="A15" s="374" t="s">
        <v>23</v>
      </c>
      <c r="B15" s="375"/>
      <c r="C15" s="375"/>
      <c r="D15" s="376"/>
      <c r="E15" s="606">
        <v>134049.78</v>
      </c>
      <c r="F15" s="606">
        <v>59254.57</v>
      </c>
      <c r="G15" s="606">
        <v>67411.87</v>
      </c>
      <c r="H15" s="606">
        <v>97791.62</v>
      </c>
      <c r="I15" s="606">
        <v>72919.14</v>
      </c>
    </row>
    <row r="16" spans="1:10" ht="30" customHeight="1">
      <c r="A16" s="377" t="s">
        <v>34</v>
      </c>
      <c r="B16" s="378"/>
      <c r="C16" s="378"/>
      <c r="D16" s="379"/>
      <c r="E16" s="606">
        <v>0</v>
      </c>
      <c r="F16" s="606">
        <v>0</v>
      </c>
      <c r="G16" s="606">
        <v>300</v>
      </c>
      <c r="H16" s="606">
        <v>404.57</v>
      </c>
      <c r="I16" s="606">
        <v>366.01</v>
      </c>
    </row>
    <row r="17" spans="1:9" ht="30" customHeight="1">
      <c r="A17" s="374" t="s">
        <v>33</v>
      </c>
      <c r="B17" s="375"/>
      <c r="C17" s="375"/>
      <c r="D17" s="376"/>
      <c r="E17" s="606">
        <v>0</v>
      </c>
      <c r="F17" s="606">
        <v>0</v>
      </c>
      <c r="G17" s="606">
        <v>0</v>
      </c>
      <c r="H17" s="606">
        <v>0</v>
      </c>
      <c r="I17" s="606">
        <v>0</v>
      </c>
    </row>
    <row r="18" spans="1:9" ht="30" customHeight="1">
      <c r="A18" s="374" t="s">
        <v>24</v>
      </c>
      <c r="B18" s="375"/>
      <c r="C18" s="375"/>
      <c r="D18" s="376"/>
      <c r="E18" s="606">
        <v>99234.240000000005</v>
      </c>
      <c r="F18" s="606">
        <v>92901.67</v>
      </c>
      <c r="G18" s="606">
        <v>87643.19</v>
      </c>
      <c r="H18" s="606">
        <v>91861.5</v>
      </c>
      <c r="I18" s="606">
        <v>99444.29</v>
      </c>
    </row>
    <row r="19" spans="1:9" ht="30" customHeight="1">
      <c r="A19" s="377" t="s">
        <v>25</v>
      </c>
      <c r="B19" s="378"/>
      <c r="C19" s="378"/>
      <c r="D19" s="379"/>
      <c r="E19" s="606">
        <v>41914.14</v>
      </c>
      <c r="F19" s="606">
        <v>17083.14</v>
      </c>
      <c r="G19" s="606">
        <v>24773.77</v>
      </c>
      <c r="H19" s="606">
        <v>48414.83</v>
      </c>
      <c r="I19" s="606">
        <v>37805.33</v>
      </c>
    </row>
    <row r="20" spans="1:9" ht="30" customHeight="1">
      <c r="A20" s="374" t="s">
        <v>26</v>
      </c>
      <c r="B20" s="375"/>
      <c r="C20" s="375"/>
      <c r="D20" s="376"/>
      <c r="E20" s="606">
        <v>31525.16</v>
      </c>
      <c r="F20" s="606">
        <v>16071.04</v>
      </c>
      <c r="G20" s="606">
        <v>11638.92</v>
      </c>
      <c r="H20" s="606">
        <v>11626.8</v>
      </c>
      <c r="I20" s="606">
        <v>16488.87</v>
      </c>
    </row>
    <row r="21" spans="1:9" ht="30" customHeight="1">
      <c r="A21" s="380" t="s">
        <v>27</v>
      </c>
      <c r="B21" s="381"/>
      <c r="C21" s="381"/>
      <c r="D21" s="382"/>
      <c r="E21" s="606">
        <v>2500</v>
      </c>
      <c r="F21" s="606">
        <v>2500</v>
      </c>
      <c r="G21" s="606">
        <v>0</v>
      </c>
      <c r="H21" s="606">
        <v>0</v>
      </c>
      <c r="I21" s="606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d'Anhee</v>
      </c>
      <c r="F1" s="307"/>
      <c r="G1" s="307"/>
      <c r="H1" s="307"/>
      <c r="I1" s="237" t="str">
        <f>Coordonnées!$U$1</f>
        <v>Code INS</v>
      </c>
      <c r="J1" s="275">
        <f>Coordonnées!$V$1</f>
        <v>91005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2025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90" t="s">
        <v>328</v>
      </c>
      <c r="F5" s="391"/>
      <c r="G5" s="391"/>
      <c r="H5" s="391"/>
      <c r="I5" s="391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2021</v>
      </c>
      <c r="F7" s="171">
        <f>G7-1</f>
        <v>2022</v>
      </c>
      <c r="G7" s="171">
        <f>H7-1</f>
        <v>2023</v>
      </c>
      <c r="H7" s="171">
        <f>I7-1</f>
        <v>2024</v>
      </c>
      <c r="I7" s="171">
        <f>J2</f>
        <v>2025</v>
      </c>
    </row>
    <row r="8" spans="1:10" ht="30" customHeight="1">
      <c r="A8" s="385" t="s">
        <v>37</v>
      </c>
      <c r="B8" s="386"/>
      <c r="C8" s="386"/>
      <c r="D8" s="387"/>
      <c r="E8" s="606">
        <v>568673.36</v>
      </c>
      <c r="F8" s="606">
        <v>975073.97</v>
      </c>
      <c r="G8" s="606">
        <v>848869.37</v>
      </c>
      <c r="H8" s="606">
        <v>272494.13</v>
      </c>
      <c r="I8" s="606">
        <v>635015.56000000006</v>
      </c>
    </row>
    <row r="9" spans="1:10" ht="30" customHeight="1">
      <c r="A9" s="374" t="s">
        <v>18</v>
      </c>
      <c r="B9" s="375"/>
      <c r="C9" s="375"/>
      <c r="D9" s="376"/>
      <c r="E9" s="606">
        <v>72939.070000000007</v>
      </c>
      <c r="F9" s="606">
        <v>75944.429999999993</v>
      </c>
      <c r="G9" s="606">
        <v>241619.21</v>
      </c>
      <c r="H9" s="606">
        <v>86332.23</v>
      </c>
      <c r="I9" s="606">
        <v>65886.350000000006</v>
      </c>
    </row>
    <row r="10" spans="1:10" ht="30" customHeight="1">
      <c r="A10" s="374" t="s">
        <v>19</v>
      </c>
      <c r="B10" s="375"/>
      <c r="C10" s="375"/>
      <c r="D10" s="376"/>
      <c r="E10" s="606">
        <v>29995.9</v>
      </c>
      <c r="F10" s="606">
        <v>0</v>
      </c>
      <c r="G10" s="606">
        <v>20682.16</v>
      </c>
      <c r="H10" s="606">
        <v>0</v>
      </c>
      <c r="I10" s="606">
        <v>0</v>
      </c>
    </row>
    <row r="11" spans="1:10" ht="30" customHeight="1">
      <c r="A11" s="374" t="s">
        <v>20</v>
      </c>
      <c r="B11" s="375"/>
      <c r="C11" s="375"/>
      <c r="D11" s="376"/>
      <c r="E11" s="606">
        <v>1586847.01</v>
      </c>
      <c r="F11" s="606">
        <v>437617.85</v>
      </c>
      <c r="G11" s="606">
        <v>1512489.32</v>
      </c>
      <c r="H11" s="606">
        <v>3565546.63</v>
      </c>
      <c r="I11" s="606">
        <v>2477481.6800000002</v>
      </c>
    </row>
    <row r="12" spans="1:10" ht="30" customHeight="1">
      <c r="A12" s="374" t="s">
        <v>28</v>
      </c>
      <c r="B12" s="375"/>
      <c r="C12" s="375"/>
      <c r="D12" s="376"/>
      <c r="E12" s="606">
        <v>596200</v>
      </c>
      <c r="F12" s="606">
        <v>3628705.97</v>
      </c>
      <c r="G12" s="606">
        <v>124241.63</v>
      </c>
      <c r="H12" s="606">
        <v>0</v>
      </c>
      <c r="I12" s="606">
        <v>1223005.05</v>
      </c>
    </row>
    <row r="13" spans="1:10" ht="30" customHeight="1">
      <c r="A13" s="374" t="s">
        <v>21</v>
      </c>
      <c r="B13" s="375"/>
      <c r="C13" s="375"/>
      <c r="D13" s="376"/>
      <c r="E13" s="606">
        <v>0</v>
      </c>
      <c r="F13" s="606">
        <v>0</v>
      </c>
      <c r="G13" s="606">
        <v>0</v>
      </c>
      <c r="H13" s="606">
        <v>0</v>
      </c>
      <c r="I13" s="606">
        <v>0</v>
      </c>
    </row>
    <row r="14" spans="1:10" ht="30" customHeight="1">
      <c r="A14" s="374" t="s">
        <v>22</v>
      </c>
      <c r="B14" s="375"/>
      <c r="C14" s="375"/>
      <c r="D14" s="376"/>
      <c r="E14" s="606">
        <v>862166.51</v>
      </c>
      <c r="F14" s="606">
        <v>46443.14</v>
      </c>
      <c r="G14" s="606">
        <v>26254.99</v>
      </c>
      <c r="H14" s="606">
        <v>14427.59</v>
      </c>
      <c r="I14" s="606">
        <v>266167.67</v>
      </c>
    </row>
    <row r="15" spans="1:10" ht="30" customHeight="1">
      <c r="A15" s="374" t="s">
        <v>23</v>
      </c>
      <c r="B15" s="375"/>
      <c r="C15" s="375"/>
      <c r="D15" s="376"/>
      <c r="E15" s="606">
        <v>390663.26</v>
      </c>
      <c r="F15" s="606">
        <v>318850.31</v>
      </c>
      <c r="G15" s="606">
        <v>82801.460000000006</v>
      </c>
      <c r="H15" s="606">
        <v>106993.57</v>
      </c>
      <c r="I15" s="606">
        <v>72588.44</v>
      </c>
    </row>
    <row r="16" spans="1:10" ht="30" customHeight="1">
      <c r="A16" s="377" t="s">
        <v>34</v>
      </c>
      <c r="B16" s="378"/>
      <c r="C16" s="378"/>
      <c r="D16" s="379"/>
      <c r="E16" s="606">
        <v>0</v>
      </c>
      <c r="F16" s="606">
        <v>0</v>
      </c>
      <c r="G16" s="606">
        <v>0</v>
      </c>
      <c r="H16" s="606">
        <v>0</v>
      </c>
      <c r="I16" s="606">
        <v>0</v>
      </c>
    </row>
    <row r="17" spans="1:9" ht="30" customHeight="1">
      <c r="A17" s="374" t="s">
        <v>33</v>
      </c>
      <c r="B17" s="375"/>
      <c r="C17" s="375"/>
      <c r="D17" s="376"/>
      <c r="E17" s="606">
        <v>25143.8</v>
      </c>
      <c r="F17" s="606">
        <v>6293.02</v>
      </c>
      <c r="G17" s="606">
        <v>0</v>
      </c>
      <c r="H17" s="606">
        <v>0</v>
      </c>
      <c r="I17" s="606">
        <v>13000</v>
      </c>
    </row>
    <row r="18" spans="1:9" ht="30" customHeight="1">
      <c r="A18" s="374" t="s">
        <v>24</v>
      </c>
      <c r="B18" s="375"/>
      <c r="C18" s="375"/>
      <c r="D18" s="376"/>
      <c r="E18" s="606">
        <v>5621.77</v>
      </c>
      <c r="F18" s="606">
        <v>119993.57</v>
      </c>
      <c r="G18" s="606">
        <v>785150</v>
      </c>
      <c r="H18" s="606">
        <v>0</v>
      </c>
      <c r="I18" s="606">
        <v>0</v>
      </c>
    </row>
    <row r="19" spans="1:9" ht="30" customHeight="1">
      <c r="A19" s="377" t="s">
        <v>25</v>
      </c>
      <c r="B19" s="378"/>
      <c r="C19" s="378"/>
      <c r="D19" s="379"/>
      <c r="E19" s="606">
        <v>131123.97</v>
      </c>
      <c r="F19" s="606">
        <v>189563.14</v>
      </c>
      <c r="G19" s="606">
        <v>289761.2</v>
      </c>
      <c r="H19" s="606">
        <v>52564.52</v>
      </c>
      <c r="I19" s="606">
        <v>179648.13</v>
      </c>
    </row>
    <row r="20" spans="1:9" ht="30" customHeight="1">
      <c r="A20" s="374" t="s">
        <v>26</v>
      </c>
      <c r="B20" s="375"/>
      <c r="C20" s="375"/>
      <c r="D20" s="376"/>
      <c r="E20" s="606">
        <v>16390</v>
      </c>
      <c r="F20" s="606">
        <v>13900</v>
      </c>
      <c r="G20" s="606">
        <v>0</v>
      </c>
      <c r="H20" s="606">
        <v>0</v>
      </c>
      <c r="I20" s="606">
        <v>0</v>
      </c>
    </row>
    <row r="21" spans="1:9" ht="30" customHeight="1">
      <c r="A21" s="380" t="s">
        <v>27</v>
      </c>
      <c r="B21" s="381"/>
      <c r="C21" s="381"/>
      <c r="D21" s="382"/>
      <c r="E21" s="606">
        <v>0</v>
      </c>
      <c r="F21" s="606">
        <v>0</v>
      </c>
      <c r="G21" s="606">
        <v>60000</v>
      </c>
      <c r="H21" s="606">
        <v>0</v>
      </c>
      <c r="I21" s="606">
        <v>100000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d'Anhee</v>
      </c>
      <c r="F1" s="307"/>
      <c r="G1" s="307"/>
      <c r="H1" s="307"/>
      <c r="I1" s="237" t="str">
        <f>Coordonnées!$U$1</f>
        <v>Code INS</v>
      </c>
      <c r="J1" s="275">
        <f>Coordonnées!$V$1</f>
        <v>91005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2025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92" t="s">
        <v>329</v>
      </c>
      <c r="F5" s="393"/>
      <c r="G5" s="393"/>
      <c r="H5" s="393"/>
      <c r="I5" s="393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2021</v>
      </c>
      <c r="F7" s="171">
        <f>G7-1</f>
        <v>2022</v>
      </c>
      <c r="G7" s="171">
        <f>H7-1</f>
        <v>2023</v>
      </c>
      <c r="H7" s="171">
        <f>I7-1</f>
        <v>2024</v>
      </c>
      <c r="I7" s="171">
        <f>J2</f>
        <v>2025</v>
      </c>
    </row>
    <row r="8" spans="1:10" ht="30" customHeight="1">
      <c r="A8" s="385" t="s">
        <v>37</v>
      </c>
      <c r="B8" s="386"/>
      <c r="C8" s="386"/>
      <c r="D8" s="387"/>
      <c r="E8" s="606">
        <v>3005748.8</v>
      </c>
      <c r="F8" s="606">
        <v>2715032.55</v>
      </c>
      <c r="G8" s="606">
        <v>1417923.51</v>
      </c>
      <c r="H8" s="606">
        <v>1285076.05</v>
      </c>
      <c r="I8" s="606">
        <v>858736.7</v>
      </c>
    </row>
    <row r="9" spans="1:10" ht="30" customHeight="1">
      <c r="A9" s="374" t="s">
        <v>18</v>
      </c>
      <c r="B9" s="375"/>
      <c r="C9" s="375"/>
      <c r="D9" s="376"/>
      <c r="E9" s="606">
        <v>66751.600000000006</v>
      </c>
      <c r="F9" s="606">
        <v>90157.59</v>
      </c>
      <c r="G9" s="606">
        <v>471282.84</v>
      </c>
      <c r="H9" s="606">
        <v>370483.01</v>
      </c>
      <c r="I9" s="606">
        <v>177921.42</v>
      </c>
    </row>
    <row r="10" spans="1:10" ht="30" customHeight="1">
      <c r="A10" s="374" t="s">
        <v>19</v>
      </c>
      <c r="B10" s="375"/>
      <c r="C10" s="375"/>
      <c r="D10" s="376"/>
      <c r="E10" s="606">
        <v>25000</v>
      </c>
      <c r="F10" s="606">
        <v>0</v>
      </c>
      <c r="G10" s="606">
        <v>0</v>
      </c>
      <c r="H10" s="606">
        <v>0</v>
      </c>
      <c r="I10" s="606">
        <v>20682.16</v>
      </c>
    </row>
    <row r="11" spans="1:10" ht="30" customHeight="1">
      <c r="A11" s="374" t="s">
        <v>20</v>
      </c>
      <c r="B11" s="375"/>
      <c r="C11" s="375"/>
      <c r="D11" s="376"/>
      <c r="E11" s="606">
        <v>334632.94</v>
      </c>
      <c r="F11" s="606">
        <v>1675086.21</v>
      </c>
      <c r="G11" s="606">
        <v>618916.06000000006</v>
      </c>
      <c r="H11" s="606">
        <v>1761385.24</v>
      </c>
      <c r="I11" s="606">
        <v>3215088.21</v>
      </c>
    </row>
    <row r="12" spans="1:10" ht="30" customHeight="1">
      <c r="A12" s="374" t="s">
        <v>28</v>
      </c>
      <c r="B12" s="375"/>
      <c r="C12" s="375"/>
      <c r="D12" s="376"/>
      <c r="E12" s="606">
        <v>721771.64</v>
      </c>
      <c r="F12" s="606">
        <v>0</v>
      </c>
      <c r="G12" s="606">
        <v>630181.35</v>
      </c>
      <c r="H12" s="606">
        <v>954780.99</v>
      </c>
      <c r="I12" s="606">
        <v>543260.84</v>
      </c>
    </row>
    <row r="13" spans="1:10" ht="30" customHeight="1">
      <c r="A13" s="374" t="s">
        <v>21</v>
      </c>
      <c r="B13" s="375"/>
      <c r="C13" s="375"/>
      <c r="D13" s="376"/>
      <c r="E13" s="606">
        <v>0</v>
      </c>
      <c r="F13" s="606">
        <v>0</v>
      </c>
      <c r="G13" s="606">
        <v>0</v>
      </c>
      <c r="H13" s="606">
        <v>0</v>
      </c>
      <c r="I13" s="606">
        <v>0</v>
      </c>
    </row>
    <row r="14" spans="1:10" ht="30" customHeight="1">
      <c r="A14" s="374" t="s">
        <v>22</v>
      </c>
      <c r="B14" s="375"/>
      <c r="C14" s="375"/>
      <c r="D14" s="376"/>
      <c r="E14" s="606">
        <v>91434.55</v>
      </c>
      <c r="F14" s="606">
        <v>126232.17</v>
      </c>
      <c r="G14" s="606">
        <v>933229.6</v>
      </c>
      <c r="H14" s="606">
        <v>388371.69</v>
      </c>
      <c r="I14" s="606">
        <v>198115.89</v>
      </c>
    </row>
    <row r="15" spans="1:10" ht="30" customHeight="1">
      <c r="A15" s="374" t="s">
        <v>23</v>
      </c>
      <c r="B15" s="375"/>
      <c r="C15" s="375"/>
      <c r="D15" s="376"/>
      <c r="E15" s="606">
        <v>320195.99</v>
      </c>
      <c r="F15" s="606">
        <v>349601.3</v>
      </c>
      <c r="G15" s="606">
        <v>125127.12</v>
      </c>
      <c r="H15" s="606">
        <v>224834.9</v>
      </c>
      <c r="I15" s="606">
        <v>72294.45</v>
      </c>
    </row>
    <row r="16" spans="1:10" ht="30" customHeight="1">
      <c r="A16" s="377" t="s">
        <v>34</v>
      </c>
      <c r="B16" s="378"/>
      <c r="C16" s="378"/>
      <c r="D16" s="379"/>
      <c r="E16" s="606">
        <v>0</v>
      </c>
      <c r="F16" s="606">
        <v>0</v>
      </c>
      <c r="G16" s="606">
        <v>0</v>
      </c>
      <c r="H16" s="606">
        <v>0</v>
      </c>
      <c r="I16" s="606">
        <v>0</v>
      </c>
    </row>
    <row r="17" spans="1:9" ht="30" customHeight="1">
      <c r="A17" s="374" t="s">
        <v>33</v>
      </c>
      <c r="B17" s="375"/>
      <c r="C17" s="375"/>
      <c r="D17" s="376"/>
      <c r="E17" s="606">
        <v>13573.78</v>
      </c>
      <c r="F17" s="606">
        <v>25000</v>
      </c>
      <c r="G17" s="606">
        <v>0</v>
      </c>
      <c r="H17" s="606">
        <v>0</v>
      </c>
      <c r="I17" s="606">
        <v>0</v>
      </c>
    </row>
    <row r="18" spans="1:9" ht="30" customHeight="1">
      <c r="A18" s="374" t="s">
        <v>24</v>
      </c>
      <c r="B18" s="375"/>
      <c r="C18" s="375"/>
      <c r="D18" s="376"/>
      <c r="E18" s="606">
        <v>0</v>
      </c>
      <c r="F18" s="606">
        <v>0</v>
      </c>
      <c r="G18" s="606">
        <v>5150</v>
      </c>
      <c r="H18" s="606">
        <v>0</v>
      </c>
      <c r="I18" s="606">
        <v>1340000</v>
      </c>
    </row>
    <row r="19" spans="1:9" ht="30" customHeight="1">
      <c r="A19" s="377" t="s">
        <v>25</v>
      </c>
      <c r="B19" s="378"/>
      <c r="C19" s="378"/>
      <c r="D19" s="379"/>
      <c r="E19" s="606">
        <v>35287.980000000003</v>
      </c>
      <c r="F19" s="606">
        <v>75617.59</v>
      </c>
      <c r="G19" s="606">
        <v>90142.43</v>
      </c>
      <c r="H19" s="606">
        <v>32062.54</v>
      </c>
      <c r="I19" s="606">
        <v>223702.89</v>
      </c>
    </row>
    <row r="20" spans="1:9" ht="30" customHeight="1">
      <c r="A20" s="374" t="s">
        <v>26</v>
      </c>
      <c r="B20" s="375"/>
      <c r="C20" s="375"/>
      <c r="D20" s="376"/>
      <c r="E20" s="606">
        <v>0</v>
      </c>
      <c r="F20" s="606">
        <v>0</v>
      </c>
      <c r="G20" s="606">
        <v>12945</v>
      </c>
      <c r="H20" s="606">
        <v>0</v>
      </c>
      <c r="I20" s="606">
        <v>0</v>
      </c>
    </row>
    <row r="21" spans="1:9" ht="30" customHeight="1">
      <c r="A21" s="380" t="s">
        <v>27</v>
      </c>
      <c r="B21" s="381"/>
      <c r="C21" s="381"/>
      <c r="D21" s="382"/>
      <c r="E21" s="606">
        <v>0</v>
      </c>
      <c r="F21" s="606">
        <v>0</v>
      </c>
      <c r="G21" s="606">
        <v>0</v>
      </c>
      <c r="H21" s="606">
        <v>48398.79</v>
      </c>
      <c r="I21" s="606">
        <v>73055.570000000007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K85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>
      <c r="A1" s="303" t="str">
        <f>Coordonnées!A1</f>
        <v>Synthèse des Comptes</v>
      </c>
      <c r="B1" s="304"/>
      <c r="C1" s="307" t="str">
        <f>Coordonnées!G1</f>
        <v>Administration communale d'Anhee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91005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2025</v>
      </c>
    </row>
    <row r="3" spans="1:11">
      <c r="A3" s="396" t="str">
        <f>Coordonnées!A3</f>
        <v>Modèle officiel généré par l'application eComptes © SPW Intérieur et Action Sociale</v>
      </c>
      <c r="B3" s="396"/>
      <c r="C3" s="396"/>
      <c r="D3" s="396"/>
      <c r="E3" s="396"/>
      <c r="F3" s="187"/>
      <c r="H3" s="268"/>
      <c r="J3" s="233" t="str">
        <f>Coordonnées!$U$3</f>
        <v>Version:</v>
      </c>
      <c r="K3" s="277">
        <f>Coordonnées!$V$3</f>
        <v>2</v>
      </c>
    </row>
    <row r="4" spans="1:11">
      <c r="A4" s="44"/>
      <c r="B4" s="44"/>
      <c r="C4" s="38"/>
      <c r="D4" s="44"/>
      <c r="E4" s="44"/>
    </row>
    <row r="5" spans="1:11" ht="13.5" thickBot="1">
      <c r="A5" s="141"/>
      <c r="B5" s="142"/>
      <c r="C5" s="143"/>
      <c r="D5" s="143"/>
      <c r="E5" s="418"/>
      <c r="F5" s="418"/>
      <c r="G5" s="176"/>
      <c r="H5" s="176"/>
      <c r="I5" s="144"/>
      <c r="J5" s="13"/>
    </row>
    <row r="6" spans="1:11">
      <c r="A6" s="145" t="s">
        <v>39</v>
      </c>
      <c r="B6" s="146"/>
      <c r="C6" s="146"/>
      <c r="D6" s="146"/>
      <c r="E6" s="397" t="s">
        <v>41</v>
      </c>
      <c r="F6" s="406">
        <f>K2</f>
        <v>2025</v>
      </c>
      <c r="G6" s="407"/>
      <c r="H6" s="400">
        <f>F6-1</f>
        <v>2024</v>
      </c>
      <c r="I6" s="401"/>
      <c r="J6" s="13"/>
    </row>
    <row r="7" spans="1:11" ht="10.15" customHeight="1">
      <c r="A7" s="72"/>
      <c r="B7" s="146"/>
      <c r="C7" s="72"/>
      <c r="D7" s="146"/>
      <c r="E7" s="398"/>
      <c r="F7" s="408"/>
      <c r="G7" s="409"/>
      <c r="H7" s="402"/>
      <c r="I7" s="403"/>
      <c r="J7" s="13"/>
    </row>
    <row r="8" spans="1:11" ht="13.15" customHeight="1" thickBot="1">
      <c r="A8" s="147"/>
      <c r="B8" s="146"/>
      <c r="C8" s="148" t="s">
        <v>40</v>
      </c>
      <c r="D8" s="146"/>
      <c r="E8" s="399"/>
      <c r="F8" s="410"/>
      <c r="G8" s="411"/>
      <c r="H8" s="404"/>
      <c r="I8" s="405"/>
      <c r="J8" s="13"/>
    </row>
    <row r="9" spans="1:11" ht="10.15" customHeight="1">
      <c r="A9" s="149"/>
      <c r="B9" s="150"/>
      <c r="C9" s="151"/>
      <c r="D9" s="151"/>
      <c r="E9" s="152"/>
      <c r="F9" s="177"/>
      <c r="G9" s="179"/>
      <c r="H9" s="436"/>
      <c r="I9" s="437"/>
      <c r="J9" s="13"/>
    </row>
    <row r="10" spans="1:11">
      <c r="A10" s="146" t="s">
        <v>42</v>
      </c>
      <c r="B10" s="146"/>
      <c r="C10" s="146"/>
      <c r="D10" s="146"/>
      <c r="E10" s="153" t="s">
        <v>43</v>
      </c>
      <c r="F10" s="416">
        <f>F12+F14+F29+F35+F39</f>
        <v>41622640.219999999</v>
      </c>
      <c r="G10" s="417"/>
      <c r="H10" s="416">
        <f>H12+H14+H29+H35+H39</f>
        <v>39424569.969999999</v>
      </c>
      <c r="I10" s="432"/>
      <c r="J10" s="13"/>
    </row>
    <row r="11" spans="1:11" ht="8.4499999999999993" customHeight="1">
      <c r="A11" s="146"/>
      <c r="B11" s="146"/>
      <c r="C11" s="146"/>
      <c r="D11" s="146"/>
      <c r="E11" s="153"/>
      <c r="F11" s="178"/>
      <c r="G11" s="180"/>
      <c r="H11" s="426"/>
      <c r="I11" s="438"/>
      <c r="J11" s="13"/>
    </row>
    <row r="12" spans="1:11">
      <c r="A12" s="154" t="s">
        <v>44</v>
      </c>
      <c r="B12" s="155" t="s">
        <v>45</v>
      </c>
      <c r="C12" s="150"/>
      <c r="D12" s="150"/>
      <c r="E12" s="153">
        <v>21</v>
      </c>
      <c r="F12" s="414">
        <v>16796.02</v>
      </c>
      <c r="G12" s="415"/>
      <c r="H12" s="414">
        <v>22394.69</v>
      </c>
      <c r="I12" s="419"/>
      <c r="J12" s="13"/>
    </row>
    <row r="13" spans="1:11" ht="10.35" customHeight="1">
      <c r="A13" s="154"/>
      <c r="B13" s="155"/>
      <c r="C13" s="150"/>
      <c r="D13" s="150"/>
      <c r="E13" s="153"/>
      <c r="F13" s="414"/>
      <c r="G13" s="415"/>
      <c r="H13" s="414"/>
      <c r="I13" s="419"/>
      <c r="J13" s="13"/>
    </row>
    <row r="14" spans="1:11">
      <c r="A14" s="154" t="s">
        <v>46</v>
      </c>
      <c r="B14" s="155" t="s">
        <v>47</v>
      </c>
      <c r="C14" s="150"/>
      <c r="D14" s="150"/>
      <c r="E14" s="153" t="s">
        <v>48</v>
      </c>
      <c r="F14" s="416">
        <f>SUM(F16:F27)</f>
        <v>39226877.819999993</v>
      </c>
      <c r="G14" s="417"/>
      <c r="H14" s="416">
        <f>SUM(H16:H27)</f>
        <v>36863355.789999999</v>
      </c>
      <c r="I14" s="432"/>
      <c r="J14" s="13"/>
    </row>
    <row r="15" spans="1:11">
      <c r="A15" s="156"/>
      <c r="B15" s="157" t="s">
        <v>49</v>
      </c>
      <c r="C15" s="158"/>
      <c r="D15" s="158"/>
      <c r="E15" s="153"/>
      <c r="F15" s="412"/>
      <c r="G15" s="413"/>
      <c r="H15" s="412"/>
      <c r="I15" s="425"/>
      <c r="J15" s="13"/>
    </row>
    <row r="16" spans="1:11">
      <c r="A16" s="156"/>
      <c r="B16" s="156" t="s">
        <v>50</v>
      </c>
      <c r="C16" s="159" t="s">
        <v>51</v>
      </c>
      <c r="D16" s="151"/>
      <c r="E16" s="153">
        <v>220</v>
      </c>
      <c r="F16" s="414">
        <v>5593653.9199999999</v>
      </c>
      <c r="G16" s="415"/>
      <c r="H16" s="414">
        <v>5391464.9199999999</v>
      </c>
      <c r="I16" s="419"/>
      <c r="J16" s="13"/>
    </row>
    <row r="17" spans="1:10">
      <c r="A17" s="156"/>
      <c r="B17" s="156" t="s">
        <v>52</v>
      </c>
      <c r="C17" s="151" t="s">
        <v>53</v>
      </c>
      <c r="D17" s="151"/>
      <c r="E17" s="153">
        <v>221</v>
      </c>
      <c r="F17" s="414">
        <v>12864736.050000001</v>
      </c>
      <c r="G17" s="415"/>
      <c r="H17" s="414">
        <v>13332036.140000001</v>
      </c>
      <c r="I17" s="419"/>
      <c r="J17" s="13"/>
    </row>
    <row r="18" spans="1:10">
      <c r="A18" s="156"/>
      <c r="B18" s="156" t="s">
        <v>54</v>
      </c>
      <c r="C18" s="151" t="s">
        <v>55</v>
      </c>
      <c r="D18" s="151"/>
      <c r="E18" s="153">
        <v>223</v>
      </c>
      <c r="F18" s="414">
        <v>11230527.109999999</v>
      </c>
      <c r="G18" s="415"/>
      <c r="H18" s="414">
        <v>11450236.9</v>
      </c>
      <c r="I18" s="419"/>
      <c r="J18" s="13"/>
    </row>
    <row r="19" spans="1:10">
      <c r="A19" s="156"/>
      <c r="B19" s="156" t="s">
        <v>56</v>
      </c>
      <c r="C19" s="151" t="s">
        <v>57</v>
      </c>
      <c r="D19" s="151"/>
      <c r="E19" s="153">
        <v>224</v>
      </c>
      <c r="F19" s="414">
        <v>55515.08</v>
      </c>
      <c r="G19" s="415"/>
      <c r="H19" s="414">
        <v>57885.36</v>
      </c>
      <c r="I19" s="419"/>
      <c r="J19" s="13"/>
    </row>
    <row r="20" spans="1:10">
      <c r="A20" s="156"/>
      <c r="B20" s="156" t="s">
        <v>58</v>
      </c>
      <c r="C20" s="151" t="s">
        <v>287</v>
      </c>
      <c r="D20" s="151"/>
      <c r="E20" s="153">
        <v>226</v>
      </c>
      <c r="F20" s="414">
        <v>235870.02</v>
      </c>
      <c r="G20" s="415"/>
      <c r="H20" s="414">
        <v>234266.56</v>
      </c>
      <c r="I20" s="419"/>
      <c r="J20" s="13"/>
    </row>
    <row r="21" spans="1:10">
      <c r="A21" s="156"/>
      <c r="B21" s="160" t="s">
        <v>59</v>
      </c>
      <c r="C21" s="150"/>
      <c r="D21" s="150"/>
      <c r="E21" s="153"/>
      <c r="F21" s="414"/>
      <c r="G21" s="415"/>
      <c r="H21" s="414"/>
      <c r="I21" s="419"/>
      <c r="J21" s="13"/>
    </row>
    <row r="22" spans="1:10" ht="23.45" customHeight="1">
      <c r="A22" s="156"/>
      <c r="B22" s="161" t="s">
        <v>60</v>
      </c>
      <c r="C22" s="394" t="s">
        <v>286</v>
      </c>
      <c r="D22" s="395"/>
      <c r="E22" s="162" t="s">
        <v>61</v>
      </c>
      <c r="F22" s="420">
        <v>830429.87</v>
      </c>
      <c r="G22" s="422"/>
      <c r="H22" s="420">
        <v>736695.21</v>
      </c>
      <c r="I22" s="421"/>
      <c r="J22" s="13"/>
    </row>
    <row r="23" spans="1:10">
      <c r="A23" s="156"/>
      <c r="B23" s="156" t="s">
        <v>62</v>
      </c>
      <c r="C23" s="151" t="s">
        <v>63</v>
      </c>
      <c r="D23" s="151"/>
      <c r="E23" s="153">
        <v>234</v>
      </c>
      <c r="F23" s="414">
        <v>32625.08</v>
      </c>
      <c r="G23" s="415"/>
      <c r="H23" s="414">
        <v>32625.08</v>
      </c>
      <c r="I23" s="419"/>
      <c r="J23" s="13"/>
    </row>
    <row r="24" spans="1:10">
      <c r="A24" s="156"/>
      <c r="B24" s="160" t="s">
        <v>64</v>
      </c>
      <c r="C24" s="150"/>
      <c r="D24" s="150"/>
      <c r="E24" s="153"/>
      <c r="F24" s="414"/>
      <c r="G24" s="415"/>
      <c r="H24" s="414"/>
      <c r="I24" s="419"/>
      <c r="J24" s="13"/>
    </row>
    <row r="25" spans="1:10">
      <c r="A25" s="156"/>
      <c r="B25" s="156" t="s">
        <v>65</v>
      </c>
      <c r="C25" s="151" t="s">
        <v>66</v>
      </c>
      <c r="D25" s="151"/>
      <c r="E25" s="153">
        <v>24</v>
      </c>
      <c r="F25" s="414">
        <v>8383261.0700000003</v>
      </c>
      <c r="G25" s="415"/>
      <c r="H25" s="414">
        <v>5627875.6100000003</v>
      </c>
      <c r="I25" s="419"/>
      <c r="J25" s="13"/>
    </row>
    <row r="26" spans="1:10">
      <c r="A26" s="156"/>
      <c r="B26" s="156" t="s">
        <v>67</v>
      </c>
      <c r="C26" s="151" t="s">
        <v>68</v>
      </c>
      <c r="D26" s="151"/>
      <c r="E26" s="153">
        <v>261</v>
      </c>
      <c r="F26" s="414">
        <v>259.62</v>
      </c>
      <c r="G26" s="415"/>
      <c r="H26" s="414">
        <v>270.01</v>
      </c>
      <c r="I26" s="419"/>
      <c r="J26" s="13"/>
    </row>
    <row r="27" spans="1:10">
      <c r="A27" s="156"/>
      <c r="B27" s="156" t="s">
        <v>69</v>
      </c>
      <c r="C27" s="151" t="s">
        <v>70</v>
      </c>
      <c r="D27" s="151"/>
      <c r="E27" s="163" t="s">
        <v>71</v>
      </c>
      <c r="F27" s="414">
        <v>0</v>
      </c>
      <c r="G27" s="415"/>
      <c r="H27" s="414">
        <v>0</v>
      </c>
      <c r="I27" s="419"/>
      <c r="J27" s="13"/>
    </row>
    <row r="28" spans="1:10" ht="10.15" customHeight="1">
      <c r="A28" s="156"/>
      <c r="B28" s="156"/>
      <c r="C28" s="151"/>
      <c r="D28" s="151"/>
      <c r="E28" s="163"/>
      <c r="F28" s="414"/>
      <c r="G28" s="415"/>
      <c r="H28" s="414"/>
      <c r="I28" s="419"/>
      <c r="J28" s="13"/>
    </row>
    <row r="29" spans="1:10">
      <c r="A29" s="154" t="s">
        <v>72</v>
      </c>
      <c r="B29" s="155" t="s">
        <v>73</v>
      </c>
      <c r="C29" s="150"/>
      <c r="D29" s="150"/>
      <c r="E29" s="153">
        <v>25</v>
      </c>
      <c r="F29" s="416">
        <f>SUM(F30:F33)</f>
        <v>8947.39</v>
      </c>
      <c r="G29" s="417"/>
      <c r="H29" s="416">
        <f>SUM(H30:H33)</f>
        <v>10065.81</v>
      </c>
      <c r="I29" s="432"/>
      <c r="J29" s="13"/>
    </row>
    <row r="30" spans="1:10">
      <c r="A30" s="156"/>
      <c r="B30" s="156" t="s">
        <v>50</v>
      </c>
      <c r="C30" s="151" t="s">
        <v>74</v>
      </c>
      <c r="D30" s="151"/>
      <c r="E30" s="153">
        <v>251</v>
      </c>
      <c r="F30" s="412">
        <v>8947.39</v>
      </c>
      <c r="G30" s="413"/>
      <c r="H30" s="412">
        <v>10065.81</v>
      </c>
      <c r="I30" s="425"/>
      <c r="J30" s="13"/>
    </row>
    <row r="31" spans="1:10">
      <c r="A31" s="156"/>
      <c r="B31" s="156" t="s">
        <v>52</v>
      </c>
      <c r="C31" s="151" t="s">
        <v>75</v>
      </c>
      <c r="D31" s="151"/>
      <c r="E31" s="153">
        <v>252</v>
      </c>
      <c r="F31" s="414">
        <v>0</v>
      </c>
      <c r="G31" s="415"/>
      <c r="H31" s="414">
        <v>0</v>
      </c>
      <c r="I31" s="419"/>
      <c r="J31" s="13"/>
    </row>
    <row r="32" spans="1:10">
      <c r="A32" s="156"/>
      <c r="B32" s="156" t="s">
        <v>54</v>
      </c>
      <c r="C32" s="151" t="s">
        <v>76</v>
      </c>
      <c r="D32" s="151"/>
      <c r="E32" s="153">
        <v>254</v>
      </c>
      <c r="F32" s="414">
        <v>0</v>
      </c>
      <c r="G32" s="415"/>
      <c r="H32" s="414">
        <v>0</v>
      </c>
      <c r="I32" s="419"/>
      <c r="J32" s="13"/>
    </row>
    <row r="33" spans="1:10">
      <c r="A33" s="156"/>
      <c r="B33" s="156" t="s">
        <v>56</v>
      </c>
      <c r="C33" s="151" t="s">
        <v>77</v>
      </c>
      <c r="D33" s="151"/>
      <c r="E33" s="153">
        <v>256</v>
      </c>
      <c r="F33" s="414">
        <v>0</v>
      </c>
      <c r="G33" s="415"/>
      <c r="H33" s="414">
        <v>0</v>
      </c>
      <c r="I33" s="419"/>
      <c r="J33" s="13"/>
    </row>
    <row r="34" spans="1:10" ht="10.15" customHeight="1">
      <c r="A34" s="156"/>
      <c r="B34" s="156"/>
      <c r="C34" s="151"/>
      <c r="D34" s="151"/>
      <c r="E34" s="153"/>
      <c r="F34" s="414"/>
      <c r="G34" s="415"/>
      <c r="H34" s="414"/>
      <c r="I34" s="419"/>
      <c r="J34" s="13"/>
    </row>
    <row r="35" spans="1:10">
      <c r="A35" s="154" t="s">
        <v>78</v>
      </c>
      <c r="B35" s="155" t="s">
        <v>79</v>
      </c>
      <c r="C35" s="150"/>
      <c r="D35" s="150"/>
      <c r="E35" s="153">
        <v>27</v>
      </c>
      <c r="F35" s="416">
        <f>SUM(F36:F37)</f>
        <v>1819273.99</v>
      </c>
      <c r="G35" s="417"/>
      <c r="H35" s="416">
        <f>SUM(H36:H37)</f>
        <v>1992104.3</v>
      </c>
      <c r="I35" s="432"/>
      <c r="J35" s="13"/>
    </row>
    <row r="36" spans="1:10">
      <c r="A36" s="156"/>
      <c r="B36" s="156" t="s">
        <v>50</v>
      </c>
      <c r="C36" s="151" t="s">
        <v>80</v>
      </c>
      <c r="D36" s="151"/>
      <c r="E36" s="163" t="s">
        <v>81</v>
      </c>
      <c r="F36" s="412">
        <v>1819273.99</v>
      </c>
      <c r="G36" s="413"/>
      <c r="H36" s="412">
        <v>1991504.3</v>
      </c>
      <c r="I36" s="425"/>
      <c r="J36" s="13"/>
    </row>
    <row r="37" spans="1:10">
      <c r="A37" s="156"/>
      <c r="B37" s="156" t="s">
        <v>52</v>
      </c>
      <c r="C37" s="151" t="s">
        <v>82</v>
      </c>
      <c r="D37" s="151"/>
      <c r="E37" s="153">
        <v>275</v>
      </c>
      <c r="F37" s="414">
        <v>0</v>
      </c>
      <c r="G37" s="415"/>
      <c r="H37" s="414">
        <v>600</v>
      </c>
      <c r="I37" s="419"/>
      <c r="J37" s="13"/>
    </row>
    <row r="38" spans="1:10" ht="10.15" customHeight="1">
      <c r="A38" s="156"/>
      <c r="B38" s="156"/>
      <c r="C38" s="151"/>
      <c r="D38" s="151"/>
      <c r="E38" s="153"/>
      <c r="F38" s="414"/>
      <c r="G38" s="415"/>
      <c r="H38" s="414"/>
      <c r="I38" s="419"/>
      <c r="J38" s="13"/>
    </row>
    <row r="39" spans="1:10">
      <c r="A39" s="154" t="s">
        <v>83</v>
      </c>
      <c r="B39" s="155" t="s">
        <v>84</v>
      </c>
      <c r="C39" s="150"/>
      <c r="D39" s="150"/>
      <c r="E39" s="153">
        <v>28</v>
      </c>
      <c r="F39" s="416">
        <f>SUM(F40:F41)</f>
        <v>550745</v>
      </c>
      <c r="G39" s="417"/>
      <c r="H39" s="416">
        <f>SUM(H40:H41)</f>
        <v>536649.38</v>
      </c>
      <c r="I39" s="432"/>
      <c r="J39" s="13"/>
    </row>
    <row r="40" spans="1:10">
      <c r="A40" s="156"/>
      <c r="B40" s="156" t="s">
        <v>50</v>
      </c>
      <c r="C40" s="151" t="s">
        <v>85</v>
      </c>
      <c r="D40" s="151"/>
      <c r="E40" s="163" t="s">
        <v>86</v>
      </c>
      <c r="F40" s="412">
        <v>550475</v>
      </c>
      <c r="G40" s="413"/>
      <c r="H40" s="412">
        <v>536379.38</v>
      </c>
      <c r="I40" s="425"/>
      <c r="J40" s="13"/>
    </row>
    <row r="41" spans="1:10">
      <c r="A41" s="156"/>
      <c r="B41" s="156" t="s">
        <v>52</v>
      </c>
      <c r="C41" s="151" t="s">
        <v>87</v>
      </c>
      <c r="D41" s="151"/>
      <c r="E41" s="153">
        <v>288</v>
      </c>
      <c r="F41" s="414">
        <v>270</v>
      </c>
      <c r="G41" s="415"/>
      <c r="H41" s="414">
        <v>270</v>
      </c>
      <c r="I41" s="419"/>
      <c r="J41" s="13"/>
    </row>
    <row r="42" spans="1:10" ht="9.6" customHeight="1">
      <c r="A42" s="156"/>
      <c r="B42" s="156"/>
      <c r="C42" s="151"/>
      <c r="D42" s="151"/>
      <c r="E42" s="153"/>
      <c r="F42" s="414"/>
      <c r="G42" s="415"/>
      <c r="H42" s="414"/>
      <c r="I42" s="419"/>
      <c r="J42" s="13"/>
    </row>
    <row r="43" spans="1:10">
      <c r="A43" s="146" t="s">
        <v>88</v>
      </c>
      <c r="B43" s="146"/>
      <c r="C43" s="146"/>
      <c r="D43" s="146"/>
      <c r="E43" s="153" t="s">
        <v>89</v>
      </c>
      <c r="F43" s="428">
        <f>F45+F47+F57+F59</f>
        <v>9552597.2599999998</v>
      </c>
      <c r="G43" s="429"/>
      <c r="H43" s="428">
        <f>H45+H47+H57+H59</f>
        <v>7147173.6499999994</v>
      </c>
      <c r="I43" s="433"/>
      <c r="J43" s="13"/>
    </row>
    <row r="44" spans="1:10" ht="8.4499999999999993" customHeight="1">
      <c r="A44" s="146"/>
      <c r="B44" s="146"/>
      <c r="C44" s="146"/>
      <c r="D44" s="146"/>
      <c r="E44" s="153"/>
      <c r="F44" s="430"/>
      <c r="G44" s="431"/>
      <c r="H44" s="430"/>
      <c r="I44" s="434"/>
      <c r="J44" s="13"/>
    </row>
    <row r="45" spans="1:10">
      <c r="A45" s="154" t="s">
        <v>90</v>
      </c>
      <c r="B45" s="155" t="s">
        <v>91</v>
      </c>
      <c r="C45" s="150"/>
      <c r="D45" s="150"/>
      <c r="E45" s="153">
        <v>301</v>
      </c>
      <c r="F45" s="416">
        <v>0</v>
      </c>
      <c r="G45" s="417"/>
      <c r="H45" s="439">
        <v>0</v>
      </c>
      <c r="I45" s="440"/>
      <c r="J45" s="13"/>
    </row>
    <row r="46" spans="1:10" ht="10.15" customHeight="1">
      <c r="A46" s="154"/>
      <c r="B46" s="155"/>
      <c r="C46" s="150"/>
      <c r="D46" s="150"/>
      <c r="E46" s="153"/>
      <c r="F46" s="426"/>
      <c r="G46" s="427"/>
      <c r="H46" s="426"/>
      <c r="I46" s="438"/>
      <c r="J46" s="13"/>
    </row>
    <row r="47" spans="1:10">
      <c r="A47" s="154" t="s">
        <v>92</v>
      </c>
      <c r="B47" s="155" t="s">
        <v>93</v>
      </c>
      <c r="C47" s="150"/>
      <c r="D47" s="150"/>
      <c r="E47" s="153" t="s">
        <v>94</v>
      </c>
      <c r="F47" s="416">
        <f>F48+F49</f>
        <v>4324742.18</v>
      </c>
      <c r="G47" s="417"/>
      <c r="H47" s="416">
        <f>H48+H49</f>
        <v>1533837.97</v>
      </c>
      <c r="I47" s="432"/>
      <c r="J47" s="13"/>
    </row>
    <row r="48" spans="1:10">
      <c r="A48" s="156"/>
      <c r="B48" s="156" t="s">
        <v>50</v>
      </c>
      <c r="C48" s="151" t="s">
        <v>95</v>
      </c>
      <c r="D48" s="151"/>
      <c r="E48" s="153">
        <v>40</v>
      </c>
      <c r="F48" s="412">
        <v>214553.85</v>
      </c>
      <c r="G48" s="413"/>
      <c r="H48" s="412">
        <v>209123.46</v>
      </c>
      <c r="I48" s="425"/>
      <c r="J48" s="13"/>
    </row>
    <row r="49" spans="1:10">
      <c r="A49" s="156"/>
      <c r="B49" s="156" t="s">
        <v>52</v>
      </c>
      <c r="C49" s="151" t="s">
        <v>96</v>
      </c>
      <c r="D49" s="151"/>
      <c r="E49" s="153" t="s">
        <v>97</v>
      </c>
      <c r="F49" s="414">
        <f>SUM(F50:F55)</f>
        <v>4110188.33</v>
      </c>
      <c r="G49" s="415"/>
      <c r="H49" s="414">
        <f>SUM(H50:H55)</f>
        <v>1324714.51</v>
      </c>
      <c r="I49" s="419"/>
      <c r="J49" s="13"/>
    </row>
    <row r="50" spans="1:10">
      <c r="A50" s="156"/>
      <c r="B50" s="150"/>
      <c r="C50" s="151" t="s">
        <v>98</v>
      </c>
      <c r="D50" s="151"/>
      <c r="E50" s="153" t="s">
        <v>99</v>
      </c>
      <c r="F50" s="414">
        <v>377885.86</v>
      </c>
      <c r="G50" s="415"/>
      <c r="H50" s="414">
        <v>426525.15</v>
      </c>
      <c r="I50" s="419"/>
      <c r="J50" s="13"/>
    </row>
    <row r="51" spans="1:10">
      <c r="A51" s="156"/>
      <c r="B51" s="150"/>
      <c r="C51" s="151" t="s">
        <v>100</v>
      </c>
      <c r="D51" s="151"/>
      <c r="E51" s="153">
        <v>413</v>
      </c>
      <c r="F51" s="414">
        <v>3659519.06</v>
      </c>
      <c r="G51" s="415"/>
      <c r="H51" s="414">
        <v>791083.31</v>
      </c>
      <c r="I51" s="419"/>
      <c r="J51" s="13"/>
    </row>
    <row r="52" spans="1:10">
      <c r="A52" s="156"/>
      <c r="B52" s="150"/>
      <c r="C52" s="151" t="s">
        <v>101</v>
      </c>
      <c r="D52" s="151"/>
      <c r="E52" s="153">
        <v>415</v>
      </c>
      <c r="F52" s="414">
        <v>9605.4599999999991</v>
      </c>
      <c r="G52" s="415"/>
      <c r="H52" s="414">
        <v>10295.81</v>
      </c>
      <c r="I52" s="419"/>
      <c r="J52" s="13"/>
    </row>
    <row r="53" spans="1:10">
      <c r="A53" s="156"/>
      <c r="B53" s="150"/>
      <c r="C53" s="151" t="s">
        <v>102</v>
      </c>
      <c r="D53" s="151"/>
      <c r="E53" s="163" t="s">
        <v>103</v>
      </c>
      <c r="F53" s="414">
        <v>4043.16</v>
      </c>
      <c r="G53" s="415"/>
      <c r="H53" s="414">
        <v>44033.63</v>
      </c>
      <c r="I53" s="419"/>
      <c r="J53" s="13"/>
    </row>
    <row r="54" spans="1:10">
      <c r="A54" s="156"/>
      <c r="B54" s="156" t="s">
        <v>54</v>
      </c>
      <c r="C54" s="151" t="s">
        <v>104</v>
      </c>
      <c r="D54" s="151"/>
      <c r="E54" s="153">
        <v>4251</v>
      </c>
      <c r="F54" s="414">
        <v>59134.79</v>
      </c>
      <c r="G54" s="415"/>
      <c r="H54" s="414">
        <v>52276.61</v>
      </c>
      <c r="I54" s="419"/>
      <c r="J54" s="13"/>
    </row>
    <row r="55" spans="1:10">
      <c r="A55" s="156"/>
      <c r="B55" s="156" t="s">
        <v>56</v>
      </c>
      <c r="C55" s="151" t="s">
        <v>105</v>
      </c>
      <c r="D55" s="151"/>
      <c r="E55" s="163" t="s">
        <v>106</v>
      </c>
      <c r="F55" s="414">
        <v>0</v>
      </c>
      <c r="G55" s="415"/>
      <c r="H55" s="414">
        <v>500</v>
      </c>
      <c r="I55" s="419"/>
      <c r="J55" s="13"/>
    </row>
    <row r="56" spans="1:10" ht="10.15" customHeight="1">
      <c r="A56" s="156"/>
      <c r="B56" s="156"/>
      <c r="C56" s="151"/>
      <c r="D56" s="151"/>
      <c r="E56" s="163"/>
      <c r="F56" s="414"/>
      <c r="G56" s="415"/>
      <c r="H56" s="414"/>
      <c r="I56" s="419"/>
      <c r="J56" s="13"/>
    </row>
    <row r="57" spans="1:10">
      <c r="A57" s="154" t="s">
        <v>107</v>
      </c>
      <c r="B57" s="155" t="s">
        <v>108</v>
      </c>
      <c r="C57" s="150"/>
      <c r="D57" s="150"/>
      <c r="E57" s="153" t="s">
        <v>109</v>
      </c>
      <c r="F57" s="607">
        <v>0</v>
      </c>
      <c r="G57" s="415"/>
      <c r="H57" s="607">
        <v>0</v>
      </c>
      <c r="I57" s="419"/>
      <c r="J57" s="13"/>
    </row>
    <row r="58" spans="1:10" ht="10.15" customHeight="1">
      <c r="A58" s="154"/>
      <c r="B58" s="155"/>
      <c r="C58" s="150"/>
      <c r="D58" s="150"/>
      <c r="E58" s="153"/>
      <c r="F58" s="414"/>
      <c r="G58" s="415"/>
      <c r="H58" s="414"/>
      <c r="I58" s="419"/>
      <c r="J58" s="13"/>
    </row>
    <row r="59" spans="1:10">
      <c r="A59" s="154" t="s">
        <v>110</v>
      </c>
      <c r="B59" s="155" t="s">
        <v>111</v>
      </c>
      <c r="C59" s="150"/>
      <c r="D59" s="150"/>
      <c r="E59" s="153" t="s">
        <v>112</v>
      </c>
      <c r="F59" s="416">
        <f>SUM(F60:F62)</f>
        <v>5227855.08</v>
      </c>
      <c r="G59" s="417"/>
      <c r="H59" s="416">
        <f>SUM(H60:H62)</f>
        <v>5613335.6799999997</v>
      </c>
      <c r="I59" s="432"/>
      <c r="J59" s="13"/>
    </row>
    <row r="60" spans="1:10">
      <c r="A60" s="156"/>
      <c r="B60" s="156" t="s">
        <v>50</v>
      </c>
      <c r="C60" s="151" t="s">
        <v>113</v>
      </c>
      <c r="D60" s="151"/>
      <c r="E60" s="153">
        <v>553</v>
      </c>
      <c r="F60" s="412">
        <v>0</v>
      </c>
      <c r="G60" s="413"/>
      <c r="H60" s="412">
        <v>0</v>
      </c>
      <c r="I60" s="425"/>
      <c r="J60" s="13"/>
    </row>
    <row r="61" spans="1:10">
      <c r="A61" s="156"/>
      <c r="B61" s="156" t="s">
        <v>52</v>
      </c>
      <c r="C61" s="151" t="s">
        <v>114</v>
      </c>
      <c r="D61" s="151"/>
      <c r="E61" s="163">
        <v>55</v>
      </c>
      <c r="F61" s="414">
        <v>5232064.33</v>
      </c>
      <c r="G61" s="415"/>
      <c r="H61" s="414">
        <v>5745155.1200000001</v>
      </c>
      <c r="I61" s="419"/>
      <c r="J61" s="13"/>
    </row>
    <row r="62" spans="1:10">
      <c r="A62" s="156"/>
      <c r="B62" s="156" t="s">
        <v>54</v>
      </c>
      <c r="C62" s="151" t="s">
        <v>115</v>
      </c>
      <c r="D62" s="151"/>
      <c r="E62" s="153" t="s">
        <v>116</v>
      </c>
      <c r="F62" s="414">
        <v>-4209.25</v>
      </c>
      <c r="G62" s="415"/>
      <c r="H62" s="414">
        <v>-131819.44</v>
      </c>
      <c r="I62" s="419"/>
      <c r="J62" s="13"/>
    </row>
    <row r="63" spans="1:10" ht="10.15" customHeight="1">
      <c r="A63" s="156"/>
      <c r="B63" s="156"/>
      <c r="C63" s="151"/>
      <c r="D63" s="151"/>
      <c r="E63" s="153"/>
      <c r="F63" s="414"/>
      <c r="G63" s="415"/>
      <c r="H63" s="414"/>
      <c r="I63" s="419"/>
      <c r="J63" s="13"/>
    </row>
    <row r="64" spans="1:10">
      <c r="A64" s="154" t="s">
        <v>117</v>
      </c>
      <c r="B64" s="155" t="s">
        <v>118</v>
      </c>
      <c r="C64" s="150"/>
      <c r="D64" s="150"/>
      <c r="E64" s="153" t="s">
        <v>119</v>
      </c>
      <c r="F64" s="416">
        <v>68537.929999999993</v>
      </c>
      <c r="G64" s="417"/>
      <c r="H64" s="416">
        <v>153746.07999999999</v>
      </c>
      <c r="I64" s="432"/>
      <c r="J64" s="13"/>
    </row>
    <row r="65" spans="1:10" ht="10.15" customHeight="1">
      <c r="A65" s="156"/>
      <c r="B65" s="150"/>
      <c r="C65" s="155"/>
      <c r="D65" s="155"/>
      <c r="E65" s="164"/>
      <c r="F65" s="412"/>
      <c r="G65" s="413"/>
      <c r="H65" s="412"/>
      <c r="I65" s="425"/>
      <c r="J65" s="13"/>
    </row>
    <row r="66" spans="1:10" ht="13.5" thickBot="1">
      <c r="A66" s="156"/>
      <c r="B66" s="150"/>
      <c r="C66" s="165" t="s">
        <v>120</v>
      </c>
      <c r="D66" s="165"/>
      <c r="E66" s="166" t="s">
        <v>121</v>
      </c>
      <c r="F66" s="423">
        <f>F10+F43+F64</f>
        <v>51243775.409999996</v>
      </c>
      <c r="G66" s="424"/>
      <c r="H66" s="423">
        <f>H10+H43+H64</f>
        <v>46725489.699999996</v>
      </c>
      <c r="I66" s="435"/>
      <c r="J66" s="13"/>
    </row>
    <row r="67" spans="1:10" ht="15">
      <c r="A67" s="14"/>
      <c r="B67" s="13"/>
      <c r="C67" s="13"/>
      <c r="D67" s="13"/>
      <c r="E67" s="13"/>
      <c r="F67" s="13"/>
      <c r="G67" s="13"/>
      <c r="H67" s="13"/>
      <c r="I67" s="15"/>
      <c r="J67" s="15"/>
    </row>
    <row r="68" spans="1:10" ht="15">
      <c r="A68" s="14"/>
      <c r="B68" s="13"/>
      <c r="C68" s="13"/>
      <c r="D68" s="13"/>
      <c r="E68" s="13"/>
      <c r="F68" s="13"/>
      <c r="G68" s="13"/>
      <c r="H68" s="13"/>
      <c r="I68" s="15"/>
      <c r="J68" s="15"/>
    </row>
    <row r="69" spans="1:10" ht="15">
      <c r="A69" s="14"/>
      <c r="B69" s="13"/>
      <c r="C69" s="13"/>
      <c r="D69" s="13"/>
      <c r="E69" s="13"/>
      <c r="F69" s="13"/>
      <c r="G69" s="13"/>
      <c r="H69" s="13"/>
      <c r="I69" s="15"/>
      <c r="J69" s="15"/>
    </row>
    <row r="70" spans="1:10" ht="15">
      <c r="A70" s="14"/>
      <c r="B70" s="13"/>
      <c r="C70" s="13"/>
      <c r="D70" s="13"/>
      <c r="E70" s="13"/>
      <c r="F70" s="13"/>
      <c r="G70" s="13"/>
      <c r="H70" s="13"/>
      <c r="I70" s="15"/>
      <c r="J70" s="15"/>
    </row>
    <row r="71" spans="1:10" ht="15">
      <c r="A71" s="14"/>
      <c r="B71" s="13"/>
      <c r="C71" s="13"/>
      <c r="D71" s="13"/>
      <c r="E71" s="13"/>
      <c r="F71" s="13"/>
      <c r="G71" s="13"/>
      <c r="H71" s="13"/>
      <c r="I71" s="15"/>
      <c r="J71" s="15"/>
    </row>
    <row r="72" spans="1:10" ht="15">
      <c r="A72" s="14"/>
      <c r="B72" s="13"/>
      <c r="C72" s="13"/>
      <c r="D72" s="13"/>
      <c r="E72" s="13"/>
      <c r="F72" s="13"/>
      <c r="G72" s="13"/>
      <c r="H72" s="13"/>
      <c r="I72" s="15"/>
      <c r="J72" s="15"/>
    </row>
    <row r="73" spans="1:10" ht="15">
      <c r="A73" s="14"/>
      <c r="B73" s="13"/>
      <c r="C73" s="13"/>
      <c r="D73" s="13"/>
      <c r="E73" s="13"/>
      <c r="F73" s="13"/>
      <c r="G73" s="13"/>
      <c r="H73" s="13"/>
      <c r="I73" s="15"/>
      <c r="J73" s="15"/>
    </row>
    <row r="74" spans="1:10" ht="15">
      <c r="A74" s="14"/>
      <c r="B74" s="13"/>
      <c r="C74" s="13"/>
      <c r="D74" s="13"/>
      <c r="E74" s="13"/>
      <c r="F74" s="13"/>
      <c r="G74" s="13"/>
      <c r="H74" s="13"/>
      <c r="I74" s="15"/>
      <c r="J74" s="15"/>
    </row>
    <row r="75" spans="1:10" ht="15">
      <c r="A75" s="14"/>
      <c r="B75" s="13"/>
      <c r="C75" s="13"/>
      <c r="D75" s="13"/>
      <c r="E75" s="13"/>
      <c r="F75" s="13"/>
      <c r="G75" s="13"/>
      <c r="H75" s="13"/>
      <c r="I75" s="15"/>
      <c r="J75" s="15"/>
    </row>
    <row r="76" spans="1:10" ht="15">
      <c r="A76" s="14"/>
      <c r="B76" s="13"/>
      <c r="C76" s="13"/>
      <c r="D76" s="13"/>
      <c r="E76" s="13"/>
      <c r="F76" s="13"/>
      <c r="G76" s="13"/>
      <c r="H76" s="13"/>
      <c r="I76" s="15"/>
      <c r="J76" s="15"/>
    </row>
    <row r="77" spans="1:10" ht="15">
      <c r="A77" s="14"/>
      <c r="B77" s="13"/>
      <c r="C77" s="13"/>
      <c r="D77" s="13"/>
      <c r="E77" s="13"/>
      <c r="F77" s="13"/>
      <c r="G77" s="13"/>
      <c r="H77" s="13"/>
      <c r="I77" s="15"/>
      <c r="J77" s="15"/>
    </row>
    <row r="78" spans="1:10" ht="15">
      <c r="A78" s="14"/>
      <c r="B78" s="13"/>
      <c r="C78" s="13"/>
      <c r="D78" s="13"/>
      <c r="E78" s="13"/>
      <c r="F78" s="13"/>
      <c r="G78" s="13"/>
      <c r="H78" s="13"/>
      <c r="I78" s="15"/>
      <c r="J78" s="15"/>
    </row>
    <row r="79" spans="1:10" ht="15">
      <c r="A79" s="14"/>
      <c r="B79" s="13"/>
      <c r="C79" s="13"/>
      <c r="D79" s="13"/>
      <c r="E79" s="13"/>
      <c r="F79" s="13"/>
      <c r="G79" s="13"/>
      <c r="H79" s="13"/>
      <c r="I79" s="15"/>
      <c r="J79" s="15"/>
    </row>
    <row r="80" spans="1:10" ht="15">
      <c r="A80" s="14"/>
      <c r="B80" s="13"/>
      <c r="C80" s="13"/>
      <c r="D80" s="13"/>
      <c r="E80" s="13"/>
      <c r="F80" s="13"/>
      <c r="G80" s="13"/>
      <c r="H80" s="13"/>
      <c r="I80" s="15"/>
      <c r="J80" s="15"/>
    </row>
    <row r="81" spans="1:10" ht="15">
      <c r="A81" s="14"/>
      <c r="B81" s="13"/>
      <c r="C81" s="13"/>
      <c r="D81" s="13"/>
      <c r="E81" s="13"/>
      <c r="F81" s="13"/>
      <c r="G81" s="13"/>
      <c r="H81" s="13"/>
      <c r="I81" s="15"/>
      <c r="J81" s="15"/>
    </row>
    <row r="82" spans="1:10" ht="15">
      <c r="A82" s="14"/>
      <c r="B82" s="13"/>
      <c r="C82" s="13"/>
      <c r="D82" s="13"/>
      <c r="E82" s="13"/>
      <c r="F82" s="13"/>
      <c r="G82" s="13"/>
      <c r="H82" s="13"/>
      <c r="I82" s="15"/>
      <c r="J82" s="15"/>
    </row>
    <row r="83" spans="1:10" ht="15">
      <c r="A83" s="14"/>
      <c r="B83" s="13"/>
      <c r="C83" s="13"/>
      <c r="D83" s="13"/>
      <c r="E83" s="13"/>
      <c r="F83" s="13"/>
      <c r="G83" s="13"/>
      <c r="H83" s="13"/>
      <c r="I83" s="15"/>
      <c r="J83" s="15"/>
    </row>
    <row r="84" spans="1:10" ht="15">
      <c r="A84" s="14"/>
      <c r="B84" s="13"/>
      <c r="C84" s="13"/>
      <c r="D84" s="13"/>
      <c r="E84" s="13"/>
      <c r="F84" s="13"/>
      <c r="G84" s="13"/>
      <c r="H84" s="13"/>
      <c r="I84" s="15"/>
      <c r="J84" s="15"/>
    </row>
    <row r="85" spans="1:10" ht="15">
      <c r="A85" s="14"/>
      <c r="B85" s="13"/>
      <c r="C85" s="13"/>
      <c r="D85" s="13"/>
      <c r="E85" s="13"/>
      <c r="F85" s="13"/>
      <c r="G85" s="13"/>
      <c r="H85" s="13"/>
      <c r="I85" s="15"/>
      <c r="J85" s="15"/>
    </row>
  </sheetData>
  <mergeCells count="122"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C1:I2"/>
    <mergeCell ref="C22:D22"/>
    <mergeCell ref="A1:B2"/>
    <mergeCell ref="A3:E3"/>
    <mergeCell ref="E6:E8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E5:F5"/>
    <mergeCell ref="F12:G12"/>
    <mergeCell ref="F13:G13"/>
    <mergeCell ref="F14:G14"/>
    <mergeCell ref="H21:I21"/>
    <mergeCell ref="H22:I2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K59"/>
  <sheetViews>
    <sheetView zoomScaleNormal="100" workbookViewId="0">
      <selection sqref="A1:B2"/>
    </sheetView>
  </sheetViews>
  <sheetFormatPr baseColWidth="10" defaultColWidth="11.140625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303" t="str">
        <f>Coordonnées!A1</f>
        <v>Synthèse des Comptes</v>
      </c>
      <c r="B1" s="304"/>
      <c r="C1" s="307" t="str">
        <f>Coordonnées!G1</f>
        <v>Administration communale d'Anhee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91005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2025</v>
      </c>
    </row>
    <row r="3" spans="1:11">
      <c r="A3" s="458" t="str">
        <f>Coordonnées!A3</f>
        <v>Modèle officiel généré par l'application eComptes © SPW Intérieur et Action Sociale</v>
      </c>
      <c r="B3" s="458"/>
      <c r="C3" s="458"/>
      <c r="D3" s="458"/>
      <c r="E3" s="458"/>
      <c r="F3" s="187"/>
      <c r="J3" s="233" t="str">
        <f>Coordonnées!$U$3</f>
        <v>Version:</v>
      </c>
      <c r="K3" s="277">
        <f>Coordonnées!$V$3</f>
        <v>2</v>
      </c>
    </row>
    <row r="4" spans="1:11">
      <c r="A4" s="39"/>
      <c r="B4" s="40"/>
      <c r="C4" s="41"/>
      <c r="D4" s="41"/>
      <c r="E4" s="42"/>
      <c r="F4" s="42"/>
      <c r="G4" s="42"/>
      <c r="H4" s="42"/>
      <c r="I4" s="43"/>
      <c r="J4" s="16"/>
    </row>
    <row r="5" spans="1:11" ht="13.5" thickBot="1">
      <c r="A5" s="33"/>
      <c r="B5" s="34"/>
      <c r="D5" s="35"/>
      <c r="E5" s="34"/>
      <c r="F5" s="36"/>
      <c r="G5" s="36"/>
      <c r="H5" s="36"/>
      <c r="I5" s="36"/>
      <c r="J5" s="18"/>
    </row>
    <row r="6" spans="1:11">
      <c r="A6" s="124"/>
      <c r="B6" s="125"/>
      <c r="C6" s="126" t="s">
        <v>39</v>
      </c>
      <c r="D6" s="125"/>
      <c r="E6" s="459" t="s">
        <v>41</v>
      </c>
      <c r="F6" s="462">
        <f>K2</f>
        <v>2025</v>
      </c>
      <c r="G6" s="468"/>
      <c r="H6" s="462">
        <f>F6-1</f>
        <v>2024</v>
      </c>
      <c r="I6" s="463"/>
      <c r="J6" s="17"/>
    </row>
    <row r="7" spans="1:11" ht="10.15" customHeight="1">
      <c r="A7" s="124"/>
      <c r="B7" s="125"/>
      <c r="C7" s="125"/>
      <c r="D7" s="127"/>
      <c r="E7" s="460"/>
      <c r="F7" s="464"/>
      <c r="G7" s="469"/>
      <c r="H7" s="464"/>
      <c r="I7" s="465"/>
      <c r="J7" s="17"/>
    </row>
    <row r="8" spans="1:11" ht="13.5" thickBot="1">
      <c r="A8" s="124"/>
      <c r="B8" s="125"/>
      <c r="C8" s="127" t="s">
        <v>122</v>
      </c>
      <c r="D8" s="125"/>
      <c r="E8" s="461"/>
      <c r="F8" s="466"/>
      <c r="G8" s="470"/>
      <c r="H8" s="466"/>
      <c r="I8" s="467"/>
      <c r="J8" s="17"/>
    </row>
    <row r="9" spans="1:11" ht="10.15" customHeight="1">
      <c r="A9" s="124"/>
      <c r="B9" s="125"/>
      <c r="C9" s="125"/>
      <c r="D9" s="125"/>
      <c r="E9" s="128"/>
      <c r="F9" s="452"/>
      <c r="G9" s="471"/>
      <c r="H9" s="452"/>
      <c r="I9" s="453"/>
      <c r="J9" s="17"/>
    </row>
    <row r="10" spans="1:11">
      <c r="A10" s="124"/>
      <c r="B10" s="125"/>
      <c r="C10" s="129" t="s">
        <v>123</v>
      </c>
      <c r="D10" s="129"/>
      <c r="E10" s="130" t="s">
        <v>124</v>
      </c>
      <c r="F10" s="416">
        <f>F12+F14+F16+F21+F25+F31</f>
        <v>34395341.489999995</v>
      </c>
      <c r="G10" s="417"/>
      <c r="H10" s="416">
        <f>H12+H14+H16+H21+H25+H31</f>
        <v>32932665.640000001</v>
      </c>
      <c r="I10" s="432"/>
      <c r="J10" s="17"/>
    </row>
    <row r="11" spans="1:11" ht="10.15" customHeight="1">
      <c r="A11" s="124"/>
      <c r="B11" s="125"/>
      <c r="C11" s="129"/>
      <c r="D11" s="129"/>
      <c r="E11" s="130"/>
      <c r="F11" s="426"/>
      <c r="G11" s="427"/>
      <c r="H11" s="426"/>
      <c r="I11" s="438"/>
      <c r="J11" s="17"/>
    </row>
    <row r="12" spans="1:11">
      <c r="A12" s="131" t="s">
        <v>125</v>
      </c>
      <c r="B12" s="132" t="s">
        <v>126</v>
      </c>
      <c r="C12" s="125"/>
      <c r="D12" s="125"/>
      <c r="E12" s="133">
        <v>10</v>
      </c>
      <c r="F12" s="416">
        <v>6033392.79</v>
      </c>
      <c r="G12" s="417"/>
      <c r="H12" s="416">
        <v>6033392.79</v>
      </c>
      <c r="I12" s="432"/>
      <c r="J12" s="17"/>
    </row>
    <row r="13" spans="1:11" ht="10.15" customHeight="1">
      <c r="A13" s="131"/>
      <c r="B13" s="132"/>
      <c r="C13" s="125"/>
      <c r="D13" s="125"/>
      <c r="E13" s="133"/>
      <c r="F13" s="426"/>
      <c r="G13" s="427"/>
      <c r="H13" s="426"/>
      <c r="I13" s="438"/>
      <c r="J13" s="17"/>
    </row>
    <row r="14" spans="1:11">
      <c r="A14" s="131" t="s">
        <v>127</v>
      </c>
      <c r="B14" s="132" t="s">
        <v>128</v>
      </c>
      <c r="C14" s="125"/>
      <c r="D14" s="125"/>
      <c r="E14" s="133">
        <v>12</v>
      </c>
      <c r="F14" s="416">
        <v>9570091.6600000001</v>
      </c>
      <c r="G14" s="417"/>
      <c r="H14" s="416">
        <v>8215726.1299999999</v>
      </c>
      <c r="I14" s="432"/>
      <c r="J14" s="17"/>
    </row>
    <row r="15" spans="1:11" ht="10.15" customHeight="1">
      <c r="A15" s="131"/>
      <c r="B15" s="132"/>
      <c r="C15" s="125"/>
      <c r="D15" s="125"/>
      <c r="E15" s="133"/>
      <c r="F15" s="426"/>
      <c r="G15" s="427"/>
      <c r="H15" s="426"/>
      <c r="I15" s="438"/>
      <c r="J15" s="17"/>
    </row>
    <row r="16" spans="1:11">
      <c r="A16" s="131" t="s">
        <v>129</v>
      </c>
      <c r="B16" s="132" t="s">
        <v>130</v>
      </c>
      <c r="C16" s="125"/>
      <c r="D16" s="125"/>
      <c r="E16" s="133">
        <v>13</v>
      </c>
      <c r="F16" s="416">
        <f>SUM(F17:F19)</f>
        <v>2478937.8800000004</v>
      </c>
      <c r="G16" s="417"/>
      <c r="H16" s="416">
        <f>SUM(H17:H19)</f>
        <v>3677308.44</v>
      </c>
      <c r="I16" s="432"/>
      <c r="J16" s="17"/>
    </row>
    <row r="17" spans="1:10">
      <c r="A17" s="124"/>
      <c r="B17" s="134" t="s">
        <v>131</v>
      </c>
      <c r="C17" s="135" t="s">
        <v>132</v>
      </c>
      <c r="D17" s="135"/>
      <c r="E17" s="133">
        <v>1301</v>
      </c>
      <c r="F17" s="445">
        <v>1085471.31</v>
      </c>
      <c r="G17" s="455"/>
      <c r="H17" s="445">
        <v>1354365.53</v>
      </c>
      <c r="I17" s="446"/>
      <c r="J17" s="17"/>
    </row>
    <row r="18" spans="1:10">
      <c r="A18" s="124"/>
      <c r="B18" s="134" t="s">
        <v>133</v>
      </c>
      <c r="C18" s="135" t="s">
        <v>134</v>
      </c>
      <c r="D18" s="135"/>
      <c r="E18" s="133">
        <v>1302</v>
      </c>
      <c r="F18" s="441">
        <v>1237471.6000000001</v>
      </c>
      <c r="G18" s="454"/>
      <c r="H18" s="441">
        <v>1085471.31</v>
      </c>
      <c r="I18" s="442"/>
      <c r="J18" s="17"/>
    </row>
    <row r="19" spans="1:10">
      <c r="A19" s="124"/>
      <c r="B19" s="134" t="s">
        <v>135</v>
      </c>
      <c r="C19" s="135" t="s">
        <v>136</v>
      </c>
      <c r="D19" s="135"/>
      <c r="E19" s="133">
        <v>1303</v>
      </c>
      <c r="F19" s="441">
        <v>155994.97</v>
      </c>
      <c r="G19" s="454"/>
      <c r="H19" s="441">
        <v>1237471.6000000001</v>
      </c>
      <c r="I19" s="442"/>
      <c r="J19" s="17"/>
    </row>
    <row r="20" spans="1:10" ht="10.15" customHeight="1">
      <c r="A20" s="124"/>
      <c r="B20" s="134"/>
      <c r="C20" s="135"/>
      <c r="D20" s="135"/>
      <c r="E20" s="133"/>
      <c r="F20" s="441"/>
      <c r="G20" s="454"/>
      <c r="H20" s="441"/>
      <c r="I20" s="442"/>
      <c r="J20" s="17"/>
    </row>
    <row r="21" spans="1:10">
      <c r="A21" s="131" t="s">
        <v>137</v>
      </c>
      <c r="B21" s="132" t="s">
        <v>138</v>
      </c>
      <c r="C21" s="125"/>
      <c r="D21" s="125"/>
      <c r="E21" s="133">
        <v>14</v>
      </c>
      <c r="F21" s="416">
        <f>SUM(F22:F23)</f>
        <v>1498386.0699999998</v>
      </c>
      <c r="G21" s="417"/>
      <c r="H21" s="416">
        <f>SUM(H22:H23)</f>
        <v>1135276.7</v>
      </c>
      <c r="I21" s="432"/>
      <c r="J21" s="17"/>
    </row>
    <row r="22" spans="1:10">
      <c r="A22" s="124"/>
      <c r="B22" s="134" t="s">
        <v>131</v>
      </c>
      <c r="C22" s="135" t="s">
        <v>139</v>
      </c>
      <c r="D22" s="135"/>
      <c r="E22" s="133">
        <v>14104</v>
      </c>
      <c r="F22" s="445">
        <v>75193.919999999998</v>
      </c>
      <c r="G22" s="455"/>
      <c r="H22" s="445">
        <v>125323.2</v>
      </c>
      <c r="I22" s="446"/>
      <c r="J22" s="17"/>
    </row>
    <row r="23" spans="1:10">
      <c r="A23" s="124"/>
      <c r="B23" s="134" t="s">
        <v>133</v>
      </c>
      <c r="C23" s="135" t="s">
        <v>140</v>
      </c>
      <c r="D23" s="135"/>
      <c r="E23" s="133">
        <v>14105</v>
      </c>
      <c r="F23" s="441">
        <v>1423192.15</v>
      </c>
      <c r="G23" s="454"/>
      <c r="H23" s="441">
        <v>1009953.5</v>
      </c>
      <c r="I23" s="442"/>
      <c r="J23" s="17"/>
    </row>
    <row r="24" spans="1:10" ht="10.15" customHeight="1">
      <c r="A24" s="124"/>
      <c r="B24" s="134"/>
      <c r="C24" s="135"/>
      <c r="D24" s="135"/>
      <c r="E24" s="133"/>
      <c r="F24" s="441"/>
      <c r="G24" s="454"/>
      <c r="H24" s="441"/>
      <c r="I24" s="442"/>
      <c r="J24" s="17"/>
    </row>
    <row r="25" spans="1:10">
      <c r="A25" s="131" t="s">
        <v>141</v>
      </c>
      <c r="B25" s="132" t="s">
        <v>142</v>
      </c>
      <c r="C25" s="125"/>
      <c r="D25" s="125"/>
      <c r="E25" s="133">
        <v>15</v>
      </c>
      <c r="F25" s="416">
        <f>SUM(F26:F29)</f>
        <v>12982511.01</v>
      </c>
      <c r="G25" s="417"/>
      <c r="H25" s="416">
        <f>SUM(H26:H29)</f>
        <v>12038939.5</v>
      </c>
      <c r="I25" s="432"/>
      <c r="J25" s="17"/>
    </row>
    <row r="26" spans="1:10">
      <c r="A26" s="124"/>
      <c r="B26" s="134" t="s">
        <v>131</v>
      </c>
      <c r="C26" s="135" t="s">
        <v>143</v>
      </c>
      <c r="D26" s="135"/>
      <c r="E26" s="133">
        <v>151</v>
      </c>
      <c r="F26" s="445">
        <v>4867.97</v>
      </c>
      <c r="G26" s="455"/>
      <c r="H26" s="445">
        <v>6374.77</v>
      </c>
      <c r="I26" s="446"/>
      <c r="J26" s="17"/>
    </row>
    <row r="27" spans="1:10">
      <c r="A27" s="124"/>
      <c r="B27" s="134" t="s">
        <v>133</v>
      </c>
      <c r="C27" s="135" t="s">
        <v>144</v>
      </c>
      <c r="D27" s="135"/>
      <c r="E27" s="133">
        <v>152</v>
      </c>
      <c r="F27" s="441">
        <v>5663.89</v>
      </c>
      <c r="G27" s="454"/>
      <c r="H27" s="441">
        <v>6814.69</v>
      </c>
      <c r="I27" s="442"/>
      <c r="J27" s="17"/>
    </row>
    <row r="28" spans="1:10">
      <c r="A28" s="124"/>
      <c r="B28" s="134" t="s">
        <v>135</v>
      </c>
      <c r="C28" s="135" t="s">
        <v>145</v>
      </c>
      <c r="D28" s="135"/>
      <c r="E28" s="133">
        <v>154</v>
      </c>
      <c r="F28" s="441">
        <v>10594998.08</v>
      </c>
      <c r="G28" s="454"/>
      <c r="H28" s="441">
        <v>10568299.33</v>
      </c>
      <c r="I28" s="442"/>
      <c r="J28" s="17"/>
    </row>
    <row r="29" spans="1:10">
      <c r="A29" s="124"/>
      <c r="B29" s="134" t="s">
        <v>146</v>
      </c>
      <c r="C29" s="135" t="s">
        <v>147</v>
      </c>
      <c r="D29" s="135"/>
      <c r="E29" s="133">
        <v>156</v>
      </c>
      <c r="F29" s="441">
        <v>2376981.0699999998</v>
      </c>
      <c r="G29" s="454"/>
      <c r="H29" s="441">
        <v>1457450.71</v>
      </c>
      <c r="I29" s="442"/>
      <c r="J29" s="17"/>
    </row>
    <row r="30" spans="1:10" ht="10.15" customHeight="1">
      <c r="A30" s="124"/>
      <c r="B30" s="134"/>
      <c r="C30" s="135"/>
      <c r="D30" s="135"/>
      <c r="E30" s="133"/>
      <c r="F30" s="441"/>
      <c r="G30" s="454"/>
      <c r="H30" s="441"/>
      <c r="I30" s="442"/>
      <c r="J30" s="17"/>
    </row>
    <row r="31" spans="1:10">
      <c r="A31" s="131" t="s">
        <v>148</v>
      </c>
      <c r="B31" s="132" t="s">
        <v>149</v>
      </c>
      <c r="C31" s="125"/>
      <c r="D31" s="125"/>
      <c r="E31" s="133">
        <v>16</v>
      </c>
      <c r="F31" s="416">
        <v>1832022.08</v>
      </c>
      <c r="G31" s="417"/>
      <c r="H31" s="416">
        <v>1832022.08</v>
      </c>
      <c r="I31" s="432"/>
      <c r="J31" s="17"/>
    </row>
    <row r="32" spans="1:10" ht="10.15" customHeight="1">
      <c r="A32" s="124"/>
      <c r="B32" s="125"/>
      <c r="C32" s="132"/>
      <c r="D32" s="132"/>
      <c r="E32" s="133"/>
      <c r="F32" s="445"/>
      <c r="G32" s="455"/>
      <c r="H32" s="445"/>
      <c r="I32" s="446"/>
      <c r="J32" s="17"/>
    </row>
    <row r="33" spans="1:10">
      <c r="A33" s="136" t="s">
        <v>150</v>
      </c>
      <c r="B33" s="136"/>
      <c r="C33" s="136"/>
      <c r="D33" s="136"/>
      <c r="E33" s="133" t="s">
        <v>151</v>
      </c>
      <c r="F33" s="447">
        <f>F35+F44+F53</f>
        <v>16632379.350000001</v>
      </c>
      <c r="G33" s="456"/>
      <c r="H33" s="447">
        <f>H35+H44+H53</f>
        <v>13657048.779999999</v>
      </c>
      <c r="I33" s="448"/>
      <c r="J33" s="17"/>
    </row>
    <row r="34" spans="1:10" ht="10.15" customHeight="1">
      <c r="A34" s="136"/>
      <c r="B34" s="136"/>
      <c r="C34" s="136"/>
      <c r="D34" s="136"/>
      <c r="E34" s="133"/>
      <c r="F34" s="449"/>
      <c r="G34" s="457"/>
      <c r="H34" s="449"/>
      <c r="I34" s="450"/>
      <c r="J34" s="17"/>
    </row>
    <row r="35" spans="1:10">
      <c r="A35" s="131" t="s">
        <v>152</v>
      </c>
      <c r="B35" s="132" t="s">
        <v>153</v>
      </c>
      <c r="C35" s="125"/>
      <c r="D35" s="125"/>
      <c r="E35" s="133">
        <v>17</v>
      </c>
      <c r="F35" s="416">
        <f>SUM(F36:F42)</f>
        <v>13579298.290000001</v>
      </c>
      <c r="G35" s="417"/>
      <c r="H35" s="416">
        <f>SUM(H36:H42)</f>
        <v>10426798.51</v>
      </c>
      <c r="I35" s="432"/>
      <c r="J35" s="17"/>
    </row>
    <row r="36" spans="1:10">
      <c r="A36" s="124"/>
      <c r="B36" s="134" t="s">
        <v>131</v>
      </c>
      <c r="C36" s="135" t="s">
        <v>154</v>
      </c>
      <c r="D36" s="135"/>
      <c r="E36" s="133" t="s">
        <v>155</v>
      </c>
      <c r="F36" s="445">
        <v>12835446.98</v>
      </c>
      <c r="G36" s="455"/>
      <c r="H36" s="445">
        <v>9741756.9499999993</v>
      </c>
      <c r="I36" s="446"/>
      <c r="J36" s="17"/>
    </row>
    <row r="37" spans="1:10">
      <c r="A37" s="124"/>
      <c r="B37" s="134" t="s">
        <v>133</v>
      </c>
      <c r="C37" s="135" t="s">
        <v>156</v>
      </c>
      <c r="D37" s="135"/>
      <c r="E37" s="133">
        <v>1714</v>
      </c>
      <c r="F37" s="441">
        <v>743851.31</v>
      </c>
      <c r="G37" s="454"/>
      <c r="H37" s="441">
        <v>685041.56</v>
      </c>
      <c r="I37" s="442"/>
      <c r="J37" s="17"/>
    </row>
    <row r="38" spans="1:10">
      <c r="A38" s="124"/>
      <c r="B38" s="134" t="s">
        <v>135</v>
      </c>
      <c r="C38" s="135" t="s">
        <v>157</v>
      </c>
      <c r="D38" s="135"/>
      <c r="E38" s="133">
        <v>172</v>
      </c>
      <c r="F38" s="441">
        <v>0</v>
      </c>
      <c r="G38" s="454"/>
      <c r="H38" s="441">
        <v>0</v>
      </c>
      <c r="I38" s="442"/>
      <c r="J38" s="17"/>
    </row>
    <row r="39" spans="1:10">
      <c r="A39" s="124"/>
      <c r="B39" s="134" t="s">
        <v>146</v>
      </c>
      <c r="C39" s="135" t="s">
        <v>158</v>
      </c>
      <c r="D39" s="135"/>
      <c r="E39" s="133">
        <v>174</v>
      </c>
      <c r="F39" s="441">
        <v>0</v>
      </c>
      <c r="G39" s="454"/>
      <c r="H39" s="441">
        <v>0</v>
      </c>
      <c r="I39" s="442"/>
      <c r="J39" s="17"/>
    </row>
    <row r="40" spans="1:10">
      <c r="A40" s="124"/>
      <c r="B40" s="134" t="s">
        <v>159</v>
      </c>
      <c r="C40" s="135" t="s">
        <v>160</v>
      </c>
      <c r="D40" s="135"/>
      <c r="E40" s="133">
        <v>176</v>
      </c>
      <c r="F40" s="441">
        <v>0</v>
      </c>
      <c r="G40" s="454"/>
      <c r="H40" s="441">
        <v>0</v>
      </c>
      <c r="I40" s="442"/>
      <c r="J40" s="17"/>
    </row>
    <row r="41" spans="1:10">
      <c r="A41" s="124"/>
      <c r="B41" s="134" t="s">
        <v>161</v>
      </c>
      <c r="C41" s="135" t="s">
        <v>162</v>
      </c>
      <c r="D41" s="135"/>
      <c r="E41" s="133">
        <v>177</v>
      </c>
      <c r="F41" s="441">
        <v>0</v>
      </c>
      <c r="G41" s="454"/>
      <c r="H41" s="441">
        <v>0</v>
      </c>
      <c r="I41" s="442"/>
      <c r="J41" s="17"/>
    </row>
    <row r="42" spans="1:10">
      <c r="A42" s="124"/>
      <c r="B42" s="134" t="s">
        <v>163</v>
      </c>
      <c r="C42" s="135" t="s">
        <v>164</v>
      </c>
      <c r="D42" s="135"/>
      <c r="E42" s="133">
        <v>178</v>
      </c>
      <c r="F42" s="441">
        <v>0</v>
      </c>
      <c r="G42" s="454"/>
      <c r="H42" s="441">
        <v>0</v>
      </c>
      <c r="I42" s="442"/>
      <c r="J42" s="17"/>
    </row>
    <row r="43" spans="1:10" ht="10.15" customHeight="1">
      <c r="A43" s="124"/>
      <c r="B43" s="134"/>
      <c r="C43" s="135"/>
      <c r="D43" s="135"/>
      <c r="E43" s="133"/>
      <c r="F43" s="441"/>
      <c r="G43" s="454"/>
      <c r="H43" s="441"/>
      <c r="I43" s="442"/>
      <c r="J43" s="17"/>
    </row>
    <row r="44" spans="1:10">
      <c r="A44" s="131" t="s">
        <v>165</v>
      </c>
      <c r="B44" s="132" t="s">
        <v>166</v>
      </c>
      <c r="C44" s="125"/>
      <c r="D44" s="125"/>
      <c r="E44" s="137" t="s">
        <v>167</v>
      </c>
      <c r="F44" s="416">
        <f>F45+SUM(F49:F51)</f>
        <v>3051051.2600000002</v>
      </c>
      <c r="G44" s="417"/>
      <c r="H44" s="416">
        <f>H45+SUM(H49:H51)</f>
        <v>3224435.17</v>
      </c>
      <c r="I44" s="432"/>
      <c r="J44" s="17"/>
    </row>
    <row r="45" spans="1:10">
      <c r="A45" s="124"/>
      <c r="B45" s="134" t="s">
        <v>131</v>
      </c>
      <c r="C45" s="135" t="s">
        <v>168</v>
      </c>
      <c r="D45" s="135"/>
      <c r="E45" s="137">
        <v>43</v>
      </c>
      <c r="F45" s="445">
        <f>SUM(F46:F48)</f>
        <v>1414405.4500000002</v>
      </c>
      <c r="G45" s="455"/>
      <c r="H45" s="445">
        <f>SUM(H46:H48)</f>
        <v>1208408.0900000001</v>
      </c>
      <c r="I45" s="446"/>
      <c r="J45" s="17"/>
    </row>
    <row r="46" spans="1:10">
      <c r="A46" s="124"/>
      <c r="B46" s="134"/>
      <c r="C46" s="135" t="s">
        <v>169</v>
      </c>
      <c r="D46" s="135"/>
      <c r="E46" s="133">
        <v>435</v>
      </c>
      <c r="F46" s="441">
        <v>1260723.32</v>
      </c>
      <c r="G46" s="454"/>
      <c r="H46" s="441">
        <v>1196725.31</v>
      </c>
      <c r="I46" s="442"/>
      <c r="J46" s="17"/>
    </row>
    <row r="47" spans="1:10">
      <c r="A47" s="124"/>
      <c r="B47" s="134"/>
      <c r="C47" s="135" t="s">
        <v>170</v>
      </c>
      <c r="D47" s="135"/>
      <c r="E47" s="133">
        <v>436</v>
      </c>
      <c r="F47" s="441">
        <v>153682.13</v>
      </c>
      <c r="G47" s="454"/>
      <c r="H47" s="441">
        <v>11682.78</v>
      </c>
      <c r="I47" s="442"/>
      <c r="J47" s="17"/>
    </row>
    <row r="48" spans="1:10">
      <c r="A48" s="124"/>
      <c r="B48" s="134"/>
      <c r="C48" s="135" t="s">
        <v>171</v>
      </c>
      <c r="D48" s="135"/>
      <c r="E48" s="133">
        <v>433</v>
      </c>
      <c r="F48" s="441">
        <v>0</v>
      </c>
      <c r="G48" s="454"/>
      <c r="H48" s="441">
        <v>0</v>
      </c>
      <c r="I48" s="442"/>
      <c r="J48" s="17"/>
    </row>
    <row r="49" spans="1:10">
      <c r="A49" s="124"/>
      <c r="B49" s="134" t="s">
        <v>133</v>
      </c>
      <c r="C49" s="135" t="s">
        <v>172</v>
      </c>
      <c r="D49" s="135"/>
      <c r="E49" s="133">
        <v>44</v>
      </c>
      <c r="F49" s="441">
        <v>1222746.6100000001</v>
      </c>
      <c r="G49" s="454"/>
      <c r="H49" s="441">
        <v>1614201</v>
      </c>
      <c r="I49" s="442"/>
      <c r="J49" s="17"/>
    </row>
    <row r="50" spans="1:10">
      <c r="A50" s="124"/>
      <c r="B50" s="134" t="s">
        <v>135</v>
      </c>
      <c r="C50" s="135" t="s">
        <v>173</v>
      </c>
      <c r="D50" s="135"/>
      <c r="E50" s="133">
        <v>45</v>
      </c>
      <c r="F50" s="441">
        <v>360817.74</v>
      </c>
      <c r="G50" s="454"/>
      <c r="H50" s="441">
        <v>363582.08</v>
      </c>
      <c r="I50" s="442"/>
      <c r="J50" s="17"/>
    </row>
    <row r="51" spans="1:10">
      <c r="A51" s="124"/>
      <c r="B51" s="134" t="s">
        <v>146</v>
      </c>
      <c r="C51" s="135" t="s">
        <v>174</v>
      </c>
      <c r="D51" s="135"/>
      <c r="E51" s="137" t="s">
        <v>175</v>
      </c>
      <c r="F51" s="441">
        <v>53081.46</v>
      </c>
      <c r="G51" s="454"/>
      <c r="H51" s="441">
        <v>38244</v>
      </c>
      <c r="I51" s="442"/>
      <c r="J51" s="17"/>
    </row>
    <row r="52" spans="1:10" ht="10.15" customHeight="1">
      <c r="A52" s="124"/>
      <c r="B52" s="134"/>
      <c r="C52" s="135"/>
      <c r="D52" s="135"/>
      <c r="E52" s="137"/>
      <c r="F52" s="441"/>
      <c r="G52" s="454"/>
      <c r="H52" s="441"/>
      <c r="I52" s="442"/>
      <c r="J52" s="17"/>
    </row>
    <row r="53" spans="1:10">
      <c r="A53" s="131" t="s">
        <v>176</v>
      </c>
      <c r="B53" s="132" t="s">
        <v>108</v>
      </c>
      <c r="C53" s="125"/>
      <c r="D53" s="125"/>
      <c r="E53" s="133" t="s">
        <v>177</v>
      </c>
      <c r="F53" s="416">
        <v>2029.8</v>
      </c>
      <c r="G53" s="417"/>
      <c r="H53" s="416">
        <v>5815.1</v>
      </c>
      <c r="I53" s="432"/>
      <c r="J53" s="17"/>
    </row>
    <row r="54" spans="1:10" ht="10.15" customHeight="1">
      <c r="A54" s="131"/>
      <c r="B54" s="132"/>
      <c r="C54" s="125"/>
      <c r="D54" s="125"/>
      <c r="E54" s="133"/>
      <c r="F54" s="426"/>
      <c r="G54" s="427"/>
      <c r="H54" s="426"/>
      <c r="I54" s="438"/>
      <c r="J54" s="17"/>
    </row>
    <row r="55" spans="1:10">
      <c r="A55" s="131" t="s">
        <v>178</v>
      </c>
      <c r="B55" s="132" t="s">
        <v>179</v>
      </c>
      <c r="C55" s="125"/>
      <c r="D55" s="125"/>
      <c r="E55" s="133" t="s">
        <v>180</v>
      </c>
      <c r="F55" s="416">
        <v>216054.57</v>
      </c>
      <c r="G55" s="417"/>
      <c r="H55" s="416">
        <v>135775.28</v>
      </c>
      <c r="I55" s="432"/>
      <c r="J55" s="17"/>
    </row>
    <row r="56" spans="1:10">
      <c r="A56" s="124"/>
      <c r="B56" s="125"/>
      <c r="C56" s="132"/>
      <c r="D56" s="132"/>
      <c r="E56" s="133"/>
      <c r="F56" s="445"/>
      <c r="G56" s="455"/>
      <c r="H56" s="445"/>
      <c r="I56" s="446"/>
      <c r="J56" s="17"/>
    </row>
    <row r="57" spans="1:10" ht="13.5" thickBot="1">
      <c r="A57" s="124"/>
      <c r="B57" s="125"/>
      <c r="C57" s="138" t="s">
        <v>181</v>
      </c>
      <c r="D57" s="138"/>
      <c r="E57" s="139" t="s">
        <v>182</v>
      </c>
      <c r="F57" s="443">
        <f>F10+F33+F55</f>
        <v>51243775.409999996</v>
      </c>
      <c r="G57" s="451"/>
      <c r="H57" s="443">
        <f>H10+H33+H55</f>
        <v>46725489.700000003</v>
      </c>
      <c r="I57" s="444"/>
      <c r="J57" s="17"/>
    </row>
    <row r="58" spans="1:10">
      <c r="A58" s="124"/>
      <c r="B58" s="125"/>
      <c r="C58" s="125"/>
      <c r="D58" s="125"/>
      <c r="E58" s="125"/>
      <c r="F58" s="140"/>
      <c r="G58" s="140"/>
      <c r="H58" s="140"/>
      <c r="I58" s="140"/>
      <c r="J58" s="17"/>
    </row>
    <row r="59" spans="1:10">
      <c r="A59" s="72"/>
      <c r="B59" s="72"/>
      <c r="C59" s="72"/>
      <c r="D59" s="72"/>
      <c r="E59" s="72"/>
      <c r="F59" s="72"/>
      <c r="G59" s="72"/>
      <c r="H59" s="72"/>
      <c r="I59" s="72"/>
    </row>
  </sheetData>
  <mergeCells count="104">
    <mergeCell ref="A1:B2"/>
    <mergeCell ref="A3:E3"/>
    <mergeCell ref="E6:E8"/>
    <mergeCell ref="H6:I8"/>
    <mergeCell ref="F6:G8"/>
    <mergeCell ref="C1:I2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50:I50"/>
    <mergeCell ref="H57:I57"/>
    <mergeCell ref="H51:I51"/>
    <mergeCell ref="H52:I52"/>
    <mergeCell ref="H53:I53"/>
    <mergeCell ref="H54:I54"/>
    <mergeCell ref="H55:I55"/>
    <mergeCell ref="H56:I56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K66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303" t="str">
        <f>Coordonnées!A1</f>
        <v>Synthèse des Comptes</v>
      </c>
      <c r="B1" s="304"/>
      <c r="C1" s="307" t="str">
        <f>Coordonnées!G1</f>
        <v>Administration communale d'Anhee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91005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2025</v>
      </c>
    </row>
    <row r="3" spans="1:11">
      <c r="A3" s="396" t="str">
        <f>Coordonnées!A3</f>
        <v>Modèle officiel généré par l'application eComptes © SPW Intérieur et Action Sociale</v>
      </c>
      <c r="B3" s="396"/>
      <c r="C3" s="396"/>
      <c r="D3" s="396"/>
      <c r="E3" s="396"/>
      <c r="F3" s="187"/>
      <c r="J3" s="233" t="str">
        <f>Coordonnées!$U$3</f>
        <v>Version:</v>
      </c>
      <c r="K3" s="277">
        <f>Coordonnées!$V$3</f>
        <v>2</v>
      </c>
    </row>
    <row r="4" spans="1:11" ht="13.5" thickBot="1"/>
    <row r="5" spans="1:11">
      <c r="A5" s="104"/>
      <c r="B5" s="105"/>
      <c r="C5" s="104"/>
      <c r="D5" s="106"/>
      <c r="E5" s="513" t="s">
        <v>41</v>
      </c>
      <c r="F5" s="516">
        <f>K2</f>
        <v>2025</v>
      </c>
      <c r="G5" s="517"/>
      <c r="H5" s="516">
        <f>F5-1</f>
        <v>2024</v>
      </c>
      <c r="I5" s="522"/>
    </row>
    <row r="6" spans="1:11">
      <c r="A6" s="107"/>
      <c r="B6" s="108"/>
      <c r="C6" s="105" t="s">
        <v>183</v>
      </c>
      <c r="D6" s="109"/>
      <c r="E6" s="514"/>
      <c r="F6" s="518"/>
      <c r="G6" s="519"/>
      <c r="H6" s="518"/>
      <c r="I6" s="523"/>
    </row>
    <row r="7" spans="1:11" ht="10.15" customHeight="1" thickBot="1">
      <c r="A7" s="107"/>
      <c r="B7" s="108"/>
      <c r="C7" s="109"/>
      <c r="D7" s="109"/>
      <c r="E7" s="515"/>
      <c r="F7" s="520"/>
      <c r="G7" s="521"/>
      <c r="H7" s="520"/>
      <c r="I7" s="524"/>
    </row>
    <row r="8" spans="1:11">
      <c r="A8" s="110" t="s">
        <v>184</v>
      </c>
      <c r="B8" s="111" t="s">
        <v>185</v>
      </c>
      <c r="C8" s="109"/>
      <c r="D8" s="109"/>
      <c r="E8" s="112" t="s">
        <v>186</v>
      </c>
      <c r="F8" s="500"/>
      <c r="G8" s="527"/>
      <c r="H8" s="500"/>
      <c r="I8" s="501"/>
    </row>
    <row r="9" spans="1:11">
      <c r="A9" s="107"/>
      <c r="B9" s="107" t="s">
        <v>50</v>
      </c>
      <c r="C9" s="113" t="s">
        <v>187</v>
      </c>
      <c r="D9" s="113"/>
      <c r="E9" s="114">
        <v>60</v>
      </c>
      <c r="F9" s="472">
        <v>405048.92</v>
      </c>
      <c r="G9" s="496"/>
      <c r="H9" s="472">
        <v>465123.74</v>
      </c>
      <c r="I9" s="473"/>
    </row>
    <row r="10" spans="1:11">
      <c r="A10" s="107"/>
      <c r="B10" s="107" t="s">
        <v>52</v>
      </c>
      <c r="C10" s="113" t="s">
        <v>188</v>
      </c>
      <c r="D10" s="113"/>
      <c r="E10" s="114">
        <v>61</v>
      </c>
      <c r="F10" s="472">
        <v>1299308.6399999999</v>
      </c>
      <c r="G10" s="496"/>
      <c r="H10" s="472">
        <v>1311300.58</v>
      </c>
      <c r="I10" s="473"/>
    </row>
    <row r="11" spans="1:11">
      <c r="A11" s="107"/>
      <c r="B11" s="107" t="s">
        <v>54</v>
      </c>
      <c r="C11" s="113" t="s">
        <v>189</v>
      </c>
      <c r="D11" s="113"/>
      <c r="E11" s="115">
        <v>62</v>
      </c>
      <c r="F11" s="472">
        <v>4934801.51</v>
      </c>
      <c r="G11" s="496"/>
      <c r="H11" s="472">
        <v>4679307.03</v>
      </c>
      <c r="I11" s="473"/>
    </row>
    <row r="12" spans="1:11">
      <c r="A12" s="107"/>
      <c r="B12" s="107" t="s">
        <v>56</v>
      </c>
      <c r="C12" s="113" t="s">
        <v>190</v>
      </c>
      <c r="D12" s="113"/>
      <c r="E12" s="115">
        <v>63</v>
      </c>
      <c r="F12" s="472">
        <v>2487057.2200000002</v>
      </c>
      <c r="G12" s="496"/>
      <c r="H12" s="472">
        <v>2409366.98</v>
      </c>
      <c r="I12" s="473"/>
    </row>
    <row r="13" spans="1:11">
      <c r="A13" s="107"/>
      <c r="B13" s="107" t="s">
        <v>58</v>
      </c>
      <c r="C13" s="113" t="s">
        <v>191</v>
      </c>
      <c r="D13" s="113"/>
      <c r="E13" s="114">
        <v>64</v>
      </c>
      <c r="F13" s="472">
        <v>985658.05</v>
      </c>
      <c r="G13" s="496"/>
      <c r="H13" s="472">
        <v>865397.82</v>
      </c>
      <c r="I13" s="473"/>
    </row>
    <row r="14" spans="1:11">
      <c r="A14" s="107"/>
      <c r="B14" s="107" t="s">
        <v>60</v>
      </c>
      <c r="C14" s="113" t="s">
        <v>192</v>
      </c>
      <c r="D14" s="113"/>
      <c r="E14" s="114">
        <v>65</v>
      </c>
      <c r="F14" s="472">
        <f>SUM(F15:F17)</f>
        <v>330976.51</v>
      </c>
      <c r="G14" s="496"/>
      <c r="H14" s="472">
        <f>SUM(H15:H17)</f>
        <v>289092.84999999998</v>
      </c>
      <c r="I14" s="473"/>
    </row>
    <row r="15" spans="1:11">
      <c r="A15" s="107"/>
      <c r="B15" s="107" t="s">
        <v>186</v>
      </c>
      <c r="C15" s="113" t="s">
        <v>193</v>
      </c>
      <c r="D15" s="113"/>
      <c r="E15" s="114" t="s">
        <v>194</v>
      </c>
      <c r="F15" s="472">
        <v>329680.40000000002</v>
      </c>
      <c r="G15" s="496"/>
      <c r="H15" s="472">
        <v>288377.2</v>
      </c>
      <c r="I15" s="473"/>
    </row>
    <row r="16" spans="1:11">
      <c r="A16" s="107"/>
      <c r="B16" s="107"/>
      <c r="C16" s="113" t="s">
        <v>195</v>
      </c>
      <c r="D16" s="113"/>
      <c r="E16" s="114">
        <v>657</v>
      </c>
      <c r="F16" s="484">
        <v>380.76</v>
      </c>
      <c r="G16" s="507"/>
      <c r="H16" s="484">
        <v>39.979999999999997</v>
      </c>
      <c r="I16" s="485"/>
    </row>
    <row r="17" spans="1:9">
      <c r="A17" s="107"/>
      <c r="B17" s="107"/>
      <c r="C17" s="113" t="s">
        <v>196</v>
      </c>
      <c r="D17" s="113"/>
      <c r="E17" s="114">
        <v>658</v>
      </c>
      <c r="F17" s="472">
        <v>915.35</v>
      </c>
      <c r="G17" s="496"/>
      <c r="H17" s="472">
        <v>675.67</v>
      </c>
      <c r="I17" s="473"/>
    </row>
    <row r="18" spans="1:9" ht="10.15" customHeight="1">
      <c r="A18" s="107"/>
      <c r="B18" s="108"/>
      <c r="C18" s="113"/>
      <c r="D18" s="113"/>
      <c r="E18" s="114"/>
      <c r="F18" s="472"/>
      <c r="G18" s="496"/>
      <c r="H18" s="472"/>
      <c r="I18" s="473"/>
    </row>
    <row r="19" spans="1:9">
      <c r="A19" s="110" t="s">
        <v>197</v>
      </c>
      <c r="B19" s="111" t="s">
        <v>198</v>
      </c>
      <c r="C19" s="109"/>
      <c r="D19" s="109"/>
      <c r="E19" s="114" t="s">
        <v>199</v>
      </c>
      <c r="F19" s="416">
        <f>SUM(F9:F14)</f>
        <v>10442850.85</v>
      </c>
      <c r="G19" s="505"/>
      <c r="H19" s="416">
        <f>SUM(H9:H14)</f>
        <v>10019589</v>
      </c>
      <c r="I19" s="432"/>
    </row>
    <row r="20" spans="1:9" ht="10.15" customHeight="1">
      <c r="A20" s="107"/>
      <c r="B20" s="108"/>
      <c r="C20" s="113"/>
      <c r="D20" s="113"/>
      <c r="E20" s="114"/>
      <c r="F20" s="502"/>
      <c r="G20" s="528"/>
      <c r="H20" s="502"/>
      <c r="I20" s="503"/>
    </row>
    <row r="21" spans="1:9">
      <c r="A21" s="110" t="s">
        <v>72</v>
      </c>
      <c r="B21" s="116" t="s">
        <v>200</v>
      </c>
      <c r="C21" s="117"/>
      <c r="D21" s="117"/>
      <c r="E21" s="114" t="s">
        <v>186</v>
      </c>
      <c r="F21" s="480">
        <f>IF(Charges!F19&lt;Produits!F19,Produits!F19-Charges!F19,0)</f>
        <v>235534.01000000164</v>
      </c>
      <c r="G21" s="497"/>
      <c r="H21" s="480">
        <f>IF(Charges!H19&lt;Produits!H19,Produits!H19-Charges!H19,0)</f>
        <v>486061.91000000015</v>
      </c>
      <c r="I21" s="481"/>
    </row>
    <row r="22" spans="1:9" ht="10.15" customHeight="1">
      <c r="A22" s="110"/>
      <c r="B22" s="116"/>
      <c r="C22" s="117"/>
      <c r="D22" s="117"/>
      <c r="E22" s="114"/>
      <c r="F22" s="482"/>
      <c r="G22" s="506"/>
      <c r="H22" s="482"/>
      <c r="I22" s="483"/>
    </row>
    <row r="23" spans="1:9">
      <c r="A23" s="110" t="s">
        <v>78</v>
      </c>
      <c r="B23" s="525" t="s">
        <v>290</v>
      </c>
      <c r="C23" s="525"/>
      <c r="D23" s="526"/>
      <c r="E23" s="115" t="s">
        <v>201</v>
      </c>
      <c r="F23" s="484"/>
      <c r="G23" s="507"/>
      <c r="H23" s="484"/>
      <c r="I23" s="485"/>
    </row>
    <row r="24" spans="1:9">
      <c r="A24" s="107"/>
      <c r="B24" s="525"/>
      <c r="C24" s="525"/>
      <c r="D24" s="526"/>
      <c r="E24" s="114"/>
      <c r="F24" s="484"/>
      <c r="G24" s="507"/>
      <c r="H24" s="484"/>
      <c r="I24" s="485"/>
    </row>
    <row r="25" spans="1:9">
      <c r="A25" s="107"/>
      <c r="B25" s="107" t="s">
        <v>50</v>
      </c>
      <c r="C25" s="113" t="s">
        <v>202</v>
      </c>
      <c r="D25" s="113"/>
      <c r="E25" s="114">
        <v>660</v>
      </c>
      <c r="F25" s="472">
        <v>1693394.51</v>
      </c>
      <c r="G25" s="496"/>
      <c r="H25" s="472">
        <v>1638553.62</v>
      </c>
      <c r="I25" s="473"/>
    </row>
    <row r="26" spans="1:9">
      <c r="A26" s="107"/>
      <c r="B26" s="107" t="s">
        <v>52</v>
      </c>
      <c r="C26" s="113" t="s">
        <v>203</v>
      </c>
      <c r="D26" s="113"/>
      <c r="E26" s="114">
        <v>661</v>
      </c>
      <c r="F26" s="472">
        <v>0</v>
      </c>
      <c r="G26" s="496"/>
      <c r="H26" s="472">
        <v>0</v>
      </c>
      <c r="I26" s="473"/>
    </row>
    <row r="27" spans="1:9">
      <c r="A27" s="107"/>
      <c r="B27" s="107" t="s">
        <v>54</v>
      </c>
      <c r="C27" s="113" t="s">
        <v>204</v>
      </c>
      <c r="D27" s="113"/>
      <c r="E27" s="115" t="s">
        <v>205</v>
      </c>
      <c r="F27" s="472">
        <v>0</v>
      </c>
      <c r="G27" s="496"/>
      <c r="H27" s="472">
        <v>0</v>
      </c>
      <c r="I27" s="473"/>
    </row>
    <row r="28" spans="1:9">
      <c r="A28" s="107"/>
      <c r="B28" s="107" t="s">
        <v>56</v>
      </c>
      <c r="C28" s="113" t="s">
        <v>206</v>
      </c>
      <c r="D28" s="113"/>
      <c r="E28" s="114"/>
      <c r="F28" s="484"/>
      <c r="G28" s="507"/>
      <c r="H28" s="484"/>
      <c r="I28" s="485"/>
    </row>
    <row r="29" spans="1:9">
      <c r="A29" s="107"/>
      <c r="B29" s="107"/>
      <c r="C29" s="113" t="s">
        <v>207</v>
      </c>
      <c r="D29" s="113"/>
      <c r="E29" s="114">
        <v>665</v>
      </c>
      <c r="F29" s="472">
        <v>48395.63</v>
      </c>
      <c r="G29" s="496"/>
      <c r="H29" s="472">
        <v>8957.44</v>
      </c>
      <c r="I29" s="473"/>
    </row>
    <row r="30" spans="1:9">
      <c r="A30" s="107"/>
      <c r="B30" s="107" t="s">
        <v>58</v>
      </c>
      <c r="C30" s="113" t="s">
        <v>208</v>
      </c>
      <c r="D30" s="113"/>
      <c r="E30" s="114">
        <v>666</v>
      </c>
      <c r="F30" s="472">
        <v>0</v>
      </c>
      <c r="G30" s="496"/>
      <c r="H30" s="472">
        <v>519282.23</v>
      </c>
      <c r="I30" s="473"/>
    </row>
    <row r="31" spans="1:9">
      <c r="A31" s="107"/>
      <c r="B31" s="107" t="s">
        <v>60</v>
      </c>
      <c r="C31" s="113" t="s">
        <v>209</v>
      </c>
      <c r="D31" s="113"/>
      <c r="E31" s="114" t="s">
        <v>186</v>
      </c>
      <c r="F31" s="484"/>
      <c r="G31" s="507"/>
      <c r="H31" s="484"/>
      <c r="I31" s="485"/>
    </row>
    <row r="32" spans="1:9">
      <c r="A32" s="107"/>
      <c r="B32" s="107"/>
      <c r="C32" s="113" t="s">
        <v>210</v>
      </c>
      <c r="D32" s="113"/>
      <c r="E32" s="114">
        <v>667</v>
      </c>
      <c r="F32" s="472">
        <v>1118.42</v>
      </c>
      <c r="G32" s="496"/>
      <c r="H32" s="472">
        <v>1118.42</v>
      </c>
      <c r="I32" s="473"/>
    </row>
    <row r="33" spans="1:9" ht="10.15" customHeight="1">
      <c r="A33" s="107"/>
      <c r="B33" s="108"/>
      <c r="C33" s="113"/>
      <c r="D33" s="113"/>
      <c r="E33" s="114"/>
      <c r="F33" s="472"/>
      <c r="G33" s="496"/>
      <c r="H33" s="472"/>
      <c r="I33" s="473"/>
    </row>
    <row r="34" spans="1:9">
      <c r="A34" s="110" t="s">
        <v>83</v>
      </c>
      <c r="B34" s="111" t="s">
        <v>211</v>
      </c>
      <c r="C34" s="109"/>
      <c r="D34" s="109"/>
      <c r="E34" s="114">
        <v>66</v>
      </c>
      <c r="F34" s="416">
        <f>SUM(F25:F32)</f>
        <v>1742908.5599999998</v>
      </c>
      <c r="G34" s="505"/>
      <c r="H34" s="416">
        <f>SUM(H25:H32)</f>
        <v>2167911.71</v>
      </c>
      <c r="I34" s="432"/>
    </row>
    <row r="35" spans="1:9" ht="10.15" customHeight="1">
      <c r="A35" s="110"/>
      <c r="B35" s="111"/>
      <c r="C35" s="109"/>
      <c r="D35" s="109"/>
      <c r="E35" s="114"/>
      <c r="F35" s="476"/>
      <c r="G35" s="498"/>
      <c r="H35" s="476"/>
      <c r="I35" s="477"/>
    </row>
    <row r="36" spans="1:9">
      <c r="A36" s="110" t="s">
        <v>212</v>
      </c>
      <c r="B36" s="111" t="s">
        <v>213</v>
      </c>
      <c r="C36" s="113"/>
      <c r="D36" s="113"/>
      <c r="E36" s="114" t="s">
        <v>214</v>
      </c>
      <c r="F36" s="416">
        <f>F19+F34</f>
        <v>12185759.41</v>
      </c>
      <c r="G36" s="505"/>
      <c r="H36" s="416">
        <f>H19+H34</f>
        <v>12187500.710000001</v>
      </c>
      <c r="I36" s="432"/>
    </row>
    <row r="37" spans="1:9" ht="10.15" customHeight="1">
      <c r="A37" s="110"/>
      <c r="B37" s="111"/>
      <c r="C37" s="113"/>
      <c r="D37" s="113"/>
      <c r="E37" s="114"/>
      <c r="F37" s="476"/>
      <c r="G37" s="498"/>
      <c r="H37" s="476"/>
      <c r="I37" s="477"/>
    </row>
    <row r="38" spans="1:9">
      <c r="A38" s="110" t="s">
        <v>92</v>
      </c>
      <c r="B38" s="111" t="s">
        <v>215</v>
      </c>
      <c r="C38" s="113"/>
      <c r="D38" s="113"/>
      <c r="E38" s="114" t="s">
        <v>186</v>
      </c>
      <c r="F38" s="492">
        <f>IF(Charges!F36&lt;Produits!F33,Produits!F33-Charges!F36,0)</f>
        <v>529103.95000000112</v>
      </c>
      <c r="G38" s="511"/>
      <c r="H38" s="492">
        <f>IF(Charges!H36&lt;Produits!H33,Produits!H33-Charges!H36,0)</f>
        <v>239099.69999999925</v>
      </c>
      <c r="I38" s="493"/>
    </row>
    <row r="39" spans="1:9" ht="10.15" customHeight="1">
      <c r="A39" s="110"/>
      <c r="B39" s="111"/>
      <c r="C39" s="113"/>
      <c r="D39" s="113"/>
      <c r="E39" s="114"/>
      <c r="F39" s="494"/>
      <c r="G39" s="512"/>
      <c r="H39" s="494"/>
      <c r="I39" s="495"/>
    </row>
    <row r="40" spans="1:9">
      <c r="A40" s="110" t="s">
        <v>107</v>
      </c>
      <c r="B40" s="111" t="s">
        <v>216</v>
      </c>
      <c r="C40" s="113"/>
      <c r="D40" s="113"/>
      <c r="E40" s="114"/>
      <c r="F40" s="484"/>
      <c r="G40" s="507"/>
      <c r="H40" s="484"/>
      <c r="I40" s="485"/>
    </row>
    <row r="41" spans="1:9">
      <c r="A41" s="110"/>
      <c r="B41" s="107" t="s">
        <v>50</v>
      </c>
      <c r="C41" s="113" t="s">
        <v>217</v>
      </c>
      <c r="D41" s="113"/>
      <c r="E41" s="114">
        <v>671</v>
      </c>
      <c r="F41" s="472">
        <v>70753.740000000005</v>
      </c>
      <c r="G41" s="496"/>
      <c r="H41" s="472">
        <v>27571.33</v>
      </c>
      <c r="I41" s="473"/>
    </row>
    <row r="42" spans="1:9">
      <c r="A42" s="110"/>
      <c r="B42" s="107" t="s">
        <v>52</v>
      </c>
      <c r="C42" s="113" t="s">
        <v>218</v>
      </c>
      <c r="D42" s="113"/>
      <c r="E42" s="114">
        <v>672</v>
      </c>
      <c r="F42" s="472">
        <v>77031.710000000006</v>
      </c>
      <c r="G42" s="496"/>
      <c r="H42" s="472">
        <v>0</v>
      </c>
      <c r="I42" s="473"/>
    </row>
    <row r="43" spans="1:9">
      <c r="A43" s="110"/>
      <c r="B43" s="107" t="s">
        <v>54</v>
      </c>
      <c r="C43" s="113" t="s">
        <v>219</v>
      </c>
      <c r="D43" s="113"/>
      <c r="E43" s="114">
        <v>673</v>
      </c>
      <c r="F43" s="472">
        <v>0</v>
      </c>
      <c r="G43" s="496"/>
      <c r="H43" s="472">
        <v>0</v>
      </c>
      <c r="I43" s="473"/>
    </row>
    <row r="44" spans="1:9" s="27" customFormat="1" ht="18.600000000000001" customHeight="1">
      <c r="A44" s="118"/>
      <c r="B44" s="119"/>
      <c r="C44" s="117" t="s">
        <v>220</v>
      </c>
      <c r="D44" s="120"/>
      <c r="E44" s="121">
        <v>67</v>
      </c>
      <c r="F44" s="490">
        <f>SUM(F41:F43)</f>
        <v>147785.45000000001</v>
      </c>
      <c r="G44" s="508"/>
      <c r="H44" s="490">
        <f>SUM(H41:H43)</f>
        <v>27571.33</v>
      </c>
      <c r="I44" s="491"/>
    </row>
    <row r="45" spans="1:9" ht="10.15" customHeight="1">
      <c r="A45" s="110"/>
      <c r="B45" s="122"/>
      <c r="C45" s="117"/>
      <c r="D45" s="117"/>
      <c r="E45" s="114"/>
      <c r="F45" s="426"/>
      <c r="G45" s="509"/>
      <c r="H45" s="426"/>
      <c r="I45" s="438"/>
    </row>
    <row r="46" spans="1:9">
      <c r="A46" s="110" t="s">
        <v>110</v>
      </c>
      <c r="B46" s="111" t="s">
        <v>221</v>
      </c>
      <c r="C46" s="113"/>
      <c r="D46" s="113"/>
      <c r="E46" s="114"/>
      <c r="F46" s="484"/>
      <c r="G46" s="507"/>
      <c r="H46" s="484"/>
      <c r="I46" s="485"/>
    </row>
    <row r="47" spans="1:9">
      <c r="A47" s="110"/>
      <c r="B47" s="107" t="s">
        <v>50</v>
      </c>
      <c r="C47" s="113" t="s">
        <v>222</v>
      </c>
      <c r="D47" s="113"/>
      <c r="E47" s="114">
        <v>685</v>
      </c>
      <c r="F47" s="472">
        <v>0</v>
      </c>
      <c r="G47" s="496"/>
      <c r="H47" s="472">
        <v>0</v>
      </c>
      <c r="I47" s="473"/>
    </row>
    <row r="48" spans="1:9">
      <c r="A48" s="110"/>
      <c r="B48" s="107" t="s">
        <v>52</v>
      </c>
      <c r="C48" s="113" t="s">
        <v>223</v>
      </c>
      <c r="D48" s="113"/>
      <c r="E48" s="114">
        <v>686</v>
      </c>
      <c r="F48" s="472">
        <v>557983.85</v>
      </c>
      <c r="G48" s="496"/>
      <c r="H48" s="472">
        <v>272494.13</v>
      </c>
      <c r="I48" s="473"/>
    </row>
    <row r="49" spans="1:9" ht="18.600000000000001" customHeight="1">
      <c r="A49" s="110"/>
      <c r="B49" s="122"/>
      <c r="C49" s="117" t="s">
        <v>224</v>
      </c>
      <c r="D49" s="117"/>
      <c r="E49" s="114">
        <v>68</v>
      </c>
      <c r="F49" s="416">
        <f>SUM(F47:F48)</f>
        <v>557983.85</v>
      </c>
      <c r="G49" s="505"/>
      <c r="H49" s="416">
        <f>SUM(H47:H48)</f>
        <v>272494.13</v>
      </c>
      <c r="I49" s="432"/>
    </row>
    <row r="50" spans="1:9" ht="10.15" customHeight="1">
      <c r="A50" s="110"/>
      <c r="B50" s="122"/>
      <c r="C50" s="117"/>
      <c r="D50" s="117"/>
      <c r="E50" s="114"/>
      <c r="F50" s="426"/>
      <c r="G50" s="509"/>
      <c r="H50" s="426"/>
      <c r="I50" s="438"/>
    </row>
    <row r="51" spans="1:9">
      <c r="A51" s="110" t="s">
        <v>117</v>
      </c>
      <c r="B51" s="525" t="s">
        <v>288</v>
      </c>
      <c r="C51" s="525"/>
      <c r="D51" s="526"/>
      <c r="E51" s="114"/>
      <c r="F51" s="486"/>
      <c r="G51" s="510"/>
      <c r="H51" s="486"/>
      <c r="I51" s="487"/>
    </row>
    <row r="52" spans="1:9">
      <c r="A52" s="110"/>
      <c r="B52" s="525"/>
      <c r="C52" s="525"/>
      <c r="D52" s="526"/>
      <c r="E52" s="114" t="s">
        <v>225</v>
      </c>
      <c r="F52" s="488">
        <f>F44+F49</f>
        <v>705769.3</v>
      </c>
      <c r="G52" s="504"/>
      <c r="H52" s="488">
        <f>H44+H49</f>
        <v>300065.46000000002</v>
      </c>
      <c r="I52" s="489"/>
    </row>
    <row r="53" spans="1:9" ht="10.15" customHeight="1">
      <c r="A53" s="110"/>
      <c r="B53" s="111"/>
      <c r="C53" s="113"/>
      <c r="D53" s="113"/>
      <c r="E53" s="114"/>
      <c r="F53" s="476"/>
      <c r="G53" s="498"/>
      <c r="H53" s="476"/>
      <c r="I53" s="477"/>
    </row>
    <row r="54" spans="1:9">
      <c r="A54" s="110" t="s">
        <v>226</v>
      </c>
      <c r="B54" s="111" t="s">
        <v>227</v>
      </c>
      <c r="C54" s="113"/>
      <c r="D54" s="117"/>
      <c r="E54" s="114"/>
      <c r="F54" s="480">
        <f>IF(Charges!F52&lt;Produits!F51,Produits!F51-Charges!F52,0)</f>
        <v>0</v>
      </c>
      <c r="G54" s="497"/>
      <c r="H54" s="480">
        <f>IF(Charges!H52&lt;Produits!H51,Produits!H51-Charges!H52,0)</f>
        <v>998371.89999999991</v>
      </c>
      <c r="I54" s="481"/>
    </row>
    <row r="55" spans="1:9" ht="10.15" customHeight="1">
      <c r="A55" s="110"/>
      <c r="B55" s="122"/>
      <c r="C55" s="113"/>
      <c r="D55" s="117"/>
      <c r="E55" s="114"/>
      <c r="F55" s="476"/>
      <c r="G55" s="498"/>
      <c r="H55" s="476"/>
      <c r="I55" s="477"/>
    </row>
    <row r="56" spans="1:9">
      <c r="A56" s="110" t="s">
        <v>228</v>
      </c>
      <c r="B56" s="111" t="s">
        <v>229</v>
      </c>
      <c r="C56" s="113"/>
      <c r="D56" s="117"/>
      <c r="E56" s="114"/>
      <c r="F56" s="416">
        <f>F36+F52</f>
        <v>12891528.710000001</v>
      </c>
      <c r="G56" s="505"/>
      <c r="H56" s="416">
        <f>H36+H52</f>
        <v>12487566.170000002</v>
      </c>
      <c r="I56" s="432"/>
    </row>
    <row r="57" spans="1:9" ht="10.15" customHeight="1">
      <c r="A57" s="110"/>
      <c r="B57" s="122"/>
      <c r="C57" s="113"/>
      <c r="D57" s="113"/>
      <c r="E57" s="114"/>
      <c r="F57" s="476"/>
      <c r="G57" s="498"/>
      <c r="H57" s="476"/>
      <c r="I57" s="477"/>
    </row>
    <row r="58" spans="1:9">
      <c r="A58" s="110" t="s">
        <v>230</v>
      </c>
      <c r="B58" s="111" t="s">
        <v>231</v>
      </c>
      <c r="C58" s="113"/>
      <c r="D58" s="113"/>
      <c r="E58" s="114"/>
      <c r="F58" s="480">
        <f>IF(Charges!F56&lt;Produits!F55,Produits!F55-Charges!F56,0)</f>
        <v>155994.97000000067</v>
      </c>
      <c r="G58" s="497"/>
      <c r="H58" s="480">
        <f>IF(Charges!H56&lt;Produits!H55,Produits!H55-Charges!H56,0)</f>
        <v>1237471.5999999978</v>
      </c>
      <c r="I58" s="481"/>
    </row>
    <row r="59" spans="1:9" ht="10.15" customHeight="1">
      <c r="A59" s="110"/>
      <c r="B59" s="111"/>
      <c r="C59" s="113"/>
      <c r="D59" s="113"/>
      <c r="E59" s="114"/>
      <c r="F59" s="482"/>
      <c r="G59" s="506"/>
      <c r="H59" s="482"/>
      <c r="I59" s="483"/>
    </row>
    <row r="60" spans="1:9">
      <c r="A60" s="110" t="s">
        <v>232</v>
      </c>
      <c r="B60" s="111" t="s">
        <v>233</v>
      </c>
      <c r="C60" s="113"/>
      <c r="D60" s="113"/>
      <c r="E60" s="114"/>
      <c r="F60" s="484"/>
      <c r="G60" s="507"/>
      <c r="H60" s="484"/>
      <c r="I60" s="485"/>
    </row>
    <row r="61" spans="1:9">
      <c r="A61" s="110"/>
      <c r="B61" s="107" t="s">
        <v>50</v>
      </c>
      <c r="C61" s="113" t="s">
        <v>234</v>
      </c>
      <c r="D61" s="113"/>
      <c r="E61" s="114">
        <v>69201</v>
      </c>
      <c r="F61" s="472">
        <v>529103.94999999995</v>
      </c>
      <c r="G61" s="496"/>
      <c r="H61" s="472">
        <v>239099.7</v>
      </c>
      <c r="I61" s="473"/>
    </row>
    <row r="62" spans="1:9">
      <c r="A62" s="110"/>
      <c r="B62" s="107" t="s">
        <v>52</v>
      </c>
      <c r="C62" s="113" t="s">
        <v>235</v>
      </c>
      <c r="D62" s="113"/>
      <c r="E62" s="114">
        <v>69202</v>
      </c>
      <c r="F62" s="472">
        <v>0</v>
      </c>
      <c r="G62" s="496"/>
      <c r="H62" s="472">
        <v>998371.9</v>
      </c>
      <c r="I62" s="473"/>
    </row>
    <row r="63" spans="1:9" ht="18.600000000000001" customHeight="1">
      <c r="A63" s="110"/>
      <c r="B63" s="122"/>
      <c r="C63" s="117" t="s">
        <v>236</v>
      </c>
      <c r="D63" s="117"/>
      <c r="E63" s="114">
        <v>69</v>
      </c>
      <c r="F63" s="480">
        <f>SUM(F61:F62)</f>
        <v>529103.94999999995</v>
      </c>
      <c r="G63" s="497"/>
      <c r="H63" s="474">
        <f>SUM(H61:H62)</f>
        <v>1237471.6000000001</v>
      </c>
      <c r="I63" s="475"/>
    </row>
    <row r="64" spans="1:9" ht="10.15" customHeight="1">
      <c r="A64" s="110"/>
      <c r="B64" s="122"/>
      <c r="C64" s="113"/>
      <c r="D64" s="113"/>
      <c r="E64" s="114"/>
      <c r="F64" s="476"/>
      <c r="G64" s="498"/>
      <c r="H64" s="476"/>
      <c r="I64" s="477"/>
    </row>
    <row r="65" spans="1:9" ht="13.5" thickBot="1">
      <c r="A65" s="110" t="s">
        <v>237</v>
      </c>
      <c r="B65" s="111" t="s">
        <v>238</v>
      </c>
      <c r="C65" s="113"/>
      <c r="D65" s="113"/>
      <c r="E65" s="123"/>
      <c r="F65" s="478">
        <f>F56+F63</f>
        <v>13420632.66</v>
      </c>
      <c r="G65" s="499"/>
      <c r="H65" s="478">
        <f>H56+H63</f>
        <v>13725037.770000001</v>
      </c>
      <c r="I65" s="479"/>
    </row>
    <row r="66" spans="1:9" ht="15">
      <c r="A66" s="19"/>
      <c r="B66" s="21"/>
      <c r="C66" s="21"/>
      <c r="D66" s="21"/>
      <c r="E66" s="22"/>
      <c r="F66" s="20"/>
      <c r="G66" s="20"/>
      <c r="H66" s="20"/>
      <c r="I66" s="20"/>
    </row>
  </sheetData>
  <mergeCells count="124">
    <mergeCell ref="E5:E7"/>
    <mergeCell ref="F5:G7"/>
    <mergeCell ref="H5:I7"/>
    <mergeCell ref="B51:D52"/>
    <mergeCell ref="A3:E3"/>
    <mergeCell ref="A1:B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K68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1" ht="13.15" customHeight="1">
      <c r="A1" s="303" t="str">
        <f>Coordonnées!A1</f>
        <v>Synthèse des Comptes</v>
      </c>
      <c r="B1" s="304"/>
      <c r="C1" s="307" t="str">
        <f>Coordonnées!G1</f>
        <v>Administration communale d'Anhee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91005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2025</v>
      </c>
    </row>
    <row r="3" spans="1:11">
      <c r="A3" s="458" t="str">
        <f>Coordonnées!A3</f>
        <v>Modèle officiel généré par l'application eComptes © SPW Intérieur et Action Sociale</v>
      </c>
      <c r="B3" s="458"/>
      <c r="C3" s="458"/>
      <c r="D3" s="458"/>
      <c r="E3" s="458"/>
      <c r="F3" s="187"/>
      <c r="J3" s="233" t="str">
        <f>Coordonnées!$U$3</f>
        <v>Version:</v>
      </c>
      <c r="K3" s="277">
        <f>Coordonnées!$V$3</f>
        <v>2</v>
      </c>
    </row>
    <row r="4" spans="1:11" ht="13.5" thickBot="1">
      <c r="A4" s="45"/>
      <c r="B4" s="46"/>
      <c r="C4" s="47"/>
      <c r="D4" s="47"/>
      <c r="E4" s="48"/>
      <c r="F4" s="37"/>
      <c r="G4" s="37"/>
      <c r="H4" s="37"/>
      <c r="I4" s="46"/>
      <c r="J4" s="23"/>
    </row>
    <row r="5" spans="1:11">
      <c r="A5" s="84"/>
      <c r="B5" s="85"/>
      <c r="C5" s="86"/>
      <c r="D5" s="86"/>
      <c r="E5" s="566" t="s">
        <v>41</v>
      </c>
      <c r="F5" s="568">
        <f>K2</f>
        <v>2025</v>
      </c>
      <c r="G5" s="569"/>
      <c r="H5" s="574">
        <f>F5-1</f>
        <v>2024</v>
      </c>
      <c r="I5" s="575"/>
      <c r="J5" s="23"/>
    </row>
    <row r="6" spans="1:11">
      <c r="A6" s="87" t="s">
        <v>183</v>
      </c>
      <c r="B6" s="88"/>
      <c r="C6" s="88"/>
      <c r="D6" s="88"/>
      <c r="E6" s="567"/>
      <c r="F6" s="570"/>
      <c r="G6" s="571"/>
      <c r="H6" s="576"/>
      <c r="I6" s="577"/>
      <c r="J6" s="24"/>
    </row>
    <row r="7" spans="1:11" ht="11.45" customHeight="1" thickBot="1">
      <c r="A7" s="89"/>
      <c r="B7" s="90"/>
      <c r="C7" s="90"/>
      <c r="D7" s="90"/>
      <c r="E7" s="567"/>
      <c r="F7" s="572"/>
      <c r="G7" s="573"/>
      <c r="H7" s="578"/>
      <c r="I7" s="579"/>
      <c r="J7" s="24"/>
    </row>
    <row r="8" spans="1:11">
      <c r="A8" s="91" t="s">
        <v>239</v>
      </c>
      <c r="B8" s="92" t="s">
        <v>240</v>
      </c>
      <c r="C8" s="90"/>
      <c r="D8" s="90"/>
      <c r="E8" s="93" t="s">
        <v>186</v>
      </c>
      <c r="F8" s="580"/>
      <c r="G8" s="581"/>
      <c r="H8" s="549"/>
      <c r="I8" s="550"/>
      <c r="J8" s="23"/>
    </row>
    <row r="9" spans="1:11">
      <c r="A9" s="89"/>
      <c r="B9" s="94" t="s">
        <v>131</v>
      </c>
      <c r="C9" s="95" t="s">
        <v>241</v>
      </c>
      <c r="D9" s="95"/>
      <c r="E9" s="96">
        <v>70</v>
      </c>
      <c r="F9" s="542">
        <v>5979420.04</v>
      </c>
      <c r="G9" s="543"/>
      <c r="H9" s="537">
        <v>5846423.9100000001</v>
      </c>
      <c r="I9" s="538"/>
      <c r="J9" s="23"/>
    </row>
    <row r="10" spans="1:11">
      <c r="A10" s="89"/>
      <c r="B10" s="94" t="s">
        <v>133</v>
      </c>
      <c r="C10" s="95" t="s">
        <v>242</v>
      </c>
      <c r="D10" s="95"/>
      <c r="E10" s="96">
        <v>71</v>
      </c>
      <c r="F10" s="542">
        <v>305283.39</v>
      </c>
      <c r="G10" s="543"/>
      <c r="H10" s="537">
        <v>326658.76</v>
      </c>
      <c r="I10" s="538"/>
      <c r="J10" s="23"/>
    </row>
    <row r="11" spans="1:11">
      <c r="A11" s="89"/>
      <c r="B11" s="94" t="s">
        <v>135</v>
      </c>
      <c r="C11" s="95" t="s">
        <v>243</v>
      </c>
      <c r="D11" s="95"/>
      <c r="E11" s="97"/>
      <c r="F11" s="542"/>
      <c r="G11" s="543"/>
      <c r="H11" s="537"/>
      <c r="I11" s="538"/>
      <c r="J11" s="23"/>
    </row>
    <row r="12" spans="1:11">
      <c r="A12" s="89"/>
      <c r="B12" s="94"/>
      <c r="C12" s="95" t="s">
        <v>244</v>
      </c>
      <c r="D12" s="95"/>
      <c r="E12" s="96" t="s">
        <v>245</v>
      </c>
      <c r="F12" s="542">
        <v>4202729.1399999997</v>
      </c>
      <c r="G12" s="543"/>
      <c r="H12" s="537">
        <v>4191652.63</v>
      </c>
      <c r="I12" s="538"/>
      <c r="J12" s="23"/>
    </row>
    <row r="13" spans="1:11">
      <c r="A13" s="89"/>
      <c r="B13" s="94" t="s">
        <v>146</v>
      </c>
      <c r="C13" s="95" t="s">
        <v>246</v>
      </c>
      <c r="D13" s="95"/>
      <c r="E13" s="96">
        <v>74</v>
      </c>
      <c r="F13" s="542">
        <v>48395.63</v>
      </c>
      <c r="G13" s="543"/>
      <c r="H13" s="537">
        <v>8957.44</v>
      </c>
      <c r="I13" s="538"/>
      <c r="J13" s="23"/>
    </row>
    <row r="14" spans="1:11">
      <c r="A14" s="89"/>
      <c r="B14" s="94" t="s">
        <v>159</v>
      </c>
      <c r="C14" s="95" t="s">
        <v>247</v>
      </c>
      <c r="D14" s="95"/>
      <c r="E14" s="96">
        <v>75</v>
      </c>
      <c r="F14" s="582">
        <f>SUM(F16:F17)</f>
        <v>142556.66</v>
      </c>
      <c r="G14" s="583"/>
      <c r="H14" s="551">
        <f>SUM(H16:H17)</f>
        <v>131958.16999999998</v>
      </c>
      <c r="I14" s="552"/>
      <c r="J14" s="23"/>
    </row>
    <row r="15" spans="1:11">
      <c r="A15" s="89"/>
      <c r="B15" s="94" t="s">
        <v>186</v>
      </c>
      <c r="C15" s="95" t="s">
        <v>248</v>
      </c>
      <c r="D15" s="95"/>
      <c r="E15" s="96"/>
      <c r="F15" s="584"/>
      <c r="G15" s="585"/>
      <c r="H15" s="553"/>
      <c r="I15" s="554"/>
      <c r="J15" s="23"/>
    </row>
    <row r="16" spans="1:11">
      <c r="A16" s="89"/>
      <c r="B16" s="94"/>
      <c r="C16" s="95" t="s">
        <v>249</v>
      </c>
      <c r="D16" s="95"/>
      <c r="E16" s="96" t="s">
        <v>250</v>
      </c>
      <c r="F16" s="542">
        <v>24229.22</v>
      </c>
      <c r="G16" s="543"/>
      <c r="H16" s="537">
        <v>6933.49</v>
      </c>
      <c r="I16" s="538"/>
      <c r="J16" s="23"/>
    </row>
    <row r="17" spans="1:10">
      <c r="A17" s="89"/>
      <c r="B17" s="94"/>
      <c r="C17" s="95" t="s">
        <v>251</v>
      </c>
      <c r="D17" s="95"/>
      <c r="E17" s="96" t="s">
        <v>252</v>
      </c>
      <c r="F17" s="542">
        <v>118327.44</v>
      </c>
      <c r="G17" s="543"/>
      <c r="H17" s="537">
        <v>125024.68</v>
      </c>
      <c r="I17" s="538"/>
      <c r="J17" s="23"/>
    </row>
    <row r="18" spans="1:10" ht="10.15" customHeight="1">
      <c r="A18" s="89"/>
      <c r="B18" s="90"/>
      <c r="C18" s="95"/>
      <c r="D18" s="95"/>
      <c r="E18" s="96"/>
      <c r="F18" s="542"/>
      <c r="G18" s="543"/>
      <c r="H18" s="537"/>
      <c r="I18" s="538"/>
      <c r="J18" s="23"/>
    </row>
    <row r="19" spans="1:10">
      <c r="A19" s="91" t="s">
        <v>127</v>
      </c>
      <c r="B19" s="92" t="s">
        <v>253</v>
      </c>
      <c r="C19" s="90"/>
      <c r="D19" s="90"/>
      <c r="E19" s="96" t="s">
        <v>254</v>
      </c>
      <c r="F19" s="416">
        <f>SUM(F9:F14)</f>
        <v>10678384.860000001</v>
      </c>
      <c r="G19" s="417"/>
      <c r="H19" s="505">
        <f>SUM(H9:H14)</f>
        <v>10505650.91</v>
      </c>
      <c r="I19" s="432"/>
      <c r="J19" s="24"/>
    </row>
    <row r="20" spans="1:10" ht="10.15" customHeight="1">
      <c r="A20" s="89"/>
      <c r="B20" s="90"/>
      <c r="C20" s="95"/>
      <c r="D20" s="95"/>
      <c r="E20" s="96"/>
      <c r="F20" s="586"/>
      <c r="G20" s="587"/>
      <c r="H20" s="555"/>
      <c r="I20" s="556"/>
      <c r="J20" s="24"/>
    </row>
    <row r="21" spans="1:10">
      <c r="A21" s="91" t="s">
        <v>129</v>
      </c>
      <c r="B21" s="98" t="s">
        <v>255</v>
      </c>
      <c r="C21" s="92"/>
      <c r="D21" s="92"/>
      <c r="E21" s="96" t="s">
        <v>186</v>
      </c>
      <c r="F21" s="531">
        <f>IF(Charges!F19&gt;Produits!F19,Charges!F19-Produits!F19,0)</f>
        <v>0</v>
      </c>
      <c r="G21" s="557"/>
      <c r="H21" s="531">
        <f>IF(Charges!H19&gt;Produits!H19,Charges!H19-Produits!H19,0)</f>
        <v>0</v>
      </c>
      <c r="I21" s="532"/>
      <c r="J21" s="23"/>
    </row>
    <row r="22" spans="1:10" ht="10.15" customHeight="1">
      <c r="A22" s="91"/>
      <c r="B22" s="98"/>
      <c r="C22" s="92"/>
      <c r="D22" s="92"/>
      <c r="E22" s="96"/>
      <c r="F22" s="494"/>
      <c r="G22" s="546"/>
      <c r="H22" s="512"/>
      <c r="I22" s="495"/>
      <c r="J22" s="23"/>
    </row>
    <row r="23" spans="1:10">
      <c r="A23" s="91" t="s">
        <v>137</v>
      </c>
      <c r="B23" s="562" t="s">
        <v>289</v>
      </c>
      <c r="C23" s="562"/>
      <c r="D23" s="563"/>
      <c r="E23" s="97" t="s">
        <v>201</v>
      </c>
      <c r="F23" s="544"/>
      <c r="G23" s="545"/>
      <c r="H23" s="539"/>
      <c r="I23" s="540"/>
      <c r="J23" s="24"/>
    </row>
    <row r="24" spans="1:10">
      <c r="A24" s="89"/>
      <c r="B24" s="562"/>
      <c r="C24" s="562"/>
      <c r="D24" s="563"/>
      <c r="E24" s="96"/>
      <c r="F24" s="560"/>
      <c r="G24" s="561"/>
      <c r="H24" s="535"/>
      <c r="I24" s="536"/>
      <c r="J24" s="24"/>
    </row>
    <row r="25" spans="1:10">
      <c r="A25" s="89"/>
      <c r="B25" s="94" t="s">
        <v>131</v>
      </c>
      <c r="C25" s="95" t="s">
        <v>256</v>
      </c>
      <c r="D25" s="95"/>
      <c r="E25" s="96">
        <v>761</v>
      </c>
      <c r="F25" s="542">
        <v>155012.03</v>
      </c>
      <c r="G25" s="543"/>
      <c r="H25" s="537">
        <v>280780.53999999998</v>
      </c>
      <c r="I25" s="538"/>
      <c r="J25" s="23"/>
    </row>
    <row r="26" spans="1:10">
      <c r="A26" s="89"/>
      <c r="B26" s="94" t="s">
        <v>133</v>
      </c>
      <c r="C26" s="95" t="s">
        <v>257</v>
      </c>
      <c r="D26" s="95"/>
      <c r="E26" s="96">
        <v>764</v>
      </c>
      <c r="F26" s="542">
        <v>0</v>
      </c>
      <c r="G26" s="543"/>
      <c r="H26" s="537">
        <v>0</v>
      </c>
      <c r="I26" s="538"/>
      <c r="J26" s="23"/>
    </row>
    <row r="27" spans="1:10">
      <c r="A27" s="89"/>
      <c r="B27" s="94" t="s">
        <v>135</v>
      </c>
      <c r="C27" s="95" t="s">
        <v>258</v>
      </c>
      <c r="D27" s="95"/>
      <c r="E27" s="96">
        <v>765</v>
      </c>
      <c r="F27" s="542">
        <v>985658.05</v>
      </c>
      <c r="G27" s="543"/>
      <c r="H27" s="537">
        <v>865397.82</v>
      </c>
      <c r="I27" s="538"/>
      <c r="J27" s="23"/>
    </row>
    <row r="28" spans="1:10" ht="23.45" customHeight="1">
      <c r="A28" s="89"/>
      <c r="B28" s="181" t="s">
        <v>146</v>
      </c>
      <c r="C28" s="564" t="s">
        <v>291</v>
      </c>
      <c r="D28" s="565"/>
      <c r="E28" s="96">
        <v>767</v>
      </c>
      <c r="F28" s="542">
        <v>895808.42</v>
      </c>
      <c r="G28" s="543"/>
      <c r="H28" s="537">
        <v>774771.14</v>
      </c>
      <c r="I28" s="538"/>
      <c r="J28" s="24"/>
    </row>
    <row r="29" spans="1:10">
      <c r="A29" s="89"/>
      <c r="B29" s="94" t="s">
        <v>159</v>
      </c>
      <c r="C29" s="95" t="s">
        <v>259</v>
      </c>
      <c r="D29" s="95"/>
      <c r="E29" s="96">
        <v>769</v>
      </c>
      <c r="F29" s="542">
        <v>0</v>
      </c>
      <c r="G29" s="543"/>
      <c r="H29" s="537">
        <v>0</v>
      </c>
      <c r="I29" s="538"/>
      <c r="J29" s="23"/>
    </row>
    <row r="30" spans="1:10" ht="10.15" customHeight="1">
      <c r="A30" s="89"/>
      <c r="B30" s="90"/>
      <c r="C30" s="95"/>
      <c r="D30" s="95"/>
      <c r="E30" s="96"/>
      <c r="F30" s="542"/>
      <c r="G30" s="543"/>
      <c r="H30" s="537"/>
      <c r="I30" s="538"/>
      <c r="J30" s="24"/>
    </row>
    <row r="31" spans="1:10">
      <c r="A31" s="91" t="s">
        <v>141</v>
      </c>
      <c r="B31" s="92" t="s">
        <v>260</v>
      </c>
      <c r="C31" s="90"/>
      <c r="D31" s="90"/>
      <c r="E31" s="96">
        <v>76</v>
      </c>
      <c r="F31" s="416">
        <f>SUM(F25:F29)</f>
        <v>2036478.5</v>
      </c>
      <c r="G31" s="417"/>
      <c r="H31" s="505">
        <f>SUM(H25:H29)</f>
        <v>1920949.5</v>
      </c>
      <c r="I31" s="432"/>
      <c r="J31" s="23"/>
    </row>
    <row r="32" spans="1:10" ht="10.15" customHeight="1">
      <c r="A32" s="91"/>
      <c r="B32" s="92"/>
      <c r="C32" s="90"/>
      <c r="D32" s="90"/>
      <c r="E32" s="96"/>
      <c r="F32" s="494"/>
      <c r="G32" s="546"/>
      <c r="H32" s="512"/>
      <c r="I32" s="495"/>
      <c r="J32" s="23"/>
    </row>
    <row r="33" spans="1:10">
      <c r="A33" s="91" t="s">
        <v>148</v>
      </c>
      <c r="B33" s="92" t="s">
        <v>261</v>
      </c>
      <c r="C33" s="95"/>
      <c r="D33" s="95"/>
      <c r="E33" s="96" t="s">
        <v>262</v>
      </c>
      <c r="F33" s="416">
        <f>F19+F31</f>
        <v>12714863.360000001</v>
      </c>
      <c r="G33" s="417"/>
      <c r="H33" s="505">
        <f>H19+H31</f>
        <v>12426600.41</v>
      </c>
      <c r="I33" s="432"/>
      <c r="J33" s="23"/>
    </row>
    <row r="34" spans="1:10" ht="10.15" customHeight="1">
      <c r="A34" s="91"/>
      <c r="B34" s="92"/>
      <c r="C34" s="95"/>
      <c r="D34" s="95"/>
      <c r="E34" s="96"/>
      <c r="F34" s="494"/>
      <c r="G34" s="546"/>
      <c r="H34" s="512"/>
      <c r="I34" s="495"/>
      <c r="J34" s="23"/>
    </row>
    <row r="35" spans="1:10">
      <c r="A35" s="91" t="s">
        <v>152</v>
      </c>
      <c r="B35" s="92" t="s">
        <v>263</v>
      </c>
      <c r="C35" s="95"/>
      <c r="D35" s="95"/>
      <c r="E35" s="96" t="s">
        <v>186</v>
      </c>
      <c r="F35" s="531">
        <f>IF(Charges!F36&gt;Produits!F33,Charges!F36-Produits!F33,0)</f>
        <v>0</v>
      </c>
      <c r="G35" s="557"/>
      <c r="H35" s="531">
        <f>IF(Charges!H36&gt;Produits!H33,Charges!H36-Produits!H33,0)</f>
        <v>0</v>
      </c>
      <c r="I35" s="532"/>
      <c r="J35" s="23"/>
    </row>
    <row r="36" spans="1:10" ht="10.15" customHeight="1">
      <c r="A36" s="91"/>
      <c r="B36" s="92"/>
      <c r="C36" s="95"/>
      <c r="D36" s="95"/>
      <c r="E36" s="96"/>
      <c r="F36" s="558"/>
      <c r="G36" s="559"/>
      <c r="H36" s="533"/>
      <c r="I36" s="534"/>
      <c r="J36" s="23"/>
    </row>
    <row r="37" spans="1:10">
      <c r="A37" s="91" t="s">
        <v>165</v>
      </c>
      <c r="B37" s="92" t="s">
        <v>264</v>
      </c>
      <c r="C37" s="95"/>
      <c r="D37" s="95"/>
      <c r="E37" s="96"/>
      <c r="F37" s="544"/>
      <c r="G37" s="545"/>
      <c r="H37" s="539"/>
      <c r="I37" s="540"/>
      <c r="J37" s="23"/>
    </row>
    <row r="38" spans="1:10">
      <c r="A38" s="91"/>
      <c r="B38" s="94" t="s">
        <v>131</v>
      </c>
      <c r="C38" s="95" t="s">
        <v>265</v>
      </c>
      <c r="D38" s="95"/>
      <c r="E38" s="96">
        <v>771</v>
      </c>
      <c r="F38" s="542">
        <v>31969.37</v>
      </c>
      <c r="G38" s="543"/>
      <c r="H38" s="537">
        <v>69119.41</v>
      </c>
      <c r="I38" s="538"/>
      <c r="J38" s="23"/>
    </row>
    <row r="39" spans="1:10">
      <c r="A39" s="91"/>
      <c r="B39" s="94" t="s">
        <v>133</v>
      </c>
      <c r="C39" s="95" t="s">
        <v>266</v>
      </c>
      <c r="D39" s="95"/>
      <c r="E39" s="96">
        <v>772</v>
      </c>
      <c r="F39" s="542">
        <v>105816.47</v>
      </c>
      <c r="G39" s="543"/>
      <c r="H39" s="537">
        <v>60000</v>
      </c>
      <c r="I39" s="538"/>
      <c r="J39" s="23"/>
    </row>
    <row r="40" spans="1:10">
      <c r="A40" s="91"/>
      <c r="B40" s="94" t="s">
        <v>135</v>
      </c>
      <c r="C40" s="95" t="s">
        <v>267</v>
      </c>
      <c r="D40" s="95"/>
      <c r="E40" s="96">
        <v>773</v>
      </c>
      <c r="F40" s="542">
        <v>0</v>
      </c>
      <c r="G40" s="543"/>
      <c r="H40" s="537">
        <v>0</v>
      </c>
      <c r="I40" s="538"/>
      <c r="J40" s="23"/>
    </row>
    <row r="41" spans="1:10" ht="9.6" customHeight="1">
      <c r="A41" s="91"/>
      <c r="B41" s="95"/>
      <c r="C41" s="95"/>
      <c r="D41" s="95"/>
      <c r="E41" s="96"/>
      <c r="F41" s="542"/>
      <c r="G41" s="543"/>
      <c r="H41" s="537"/>
      <c r="I41" s="538"/>
      <c r="J41" s="23"/>
    </row>
    <row r="42" spans="1:10">
      <c r="A42" s="91"/>
      <c r="B42" s="95"/>
      <c r="C42" s="92" t="s">
        <v>268</v>
      </c>
      <c r="D42" s="92"/>
      <c r="E42" s="96">
        <v>77</v>
      </c>
      <c r="F42" s="416">
        <f>SUM(F38:F40)</f>
        <v>137785.84</v>
      </c>
      <c r="G42" s="417"/>
      <c r="H42" s="505">
        <f>SUM(H38:H40)</f>
        <v>129119.41</v>
      </c>
      <c r="I42" s="432"/>
      <c r="J42" s="23"/>
    </row>
    <row r="43" spans="1:10" ht="10.15" customHeight="1">
      <c r="A43" s="91"/>
      <c r="B43" s="95"/>
      <c r="C43" s="92"/>
      <c r="D43" s="92"/>
      <c r="E43" s="96"/>
      <c r="F43" s="426"/>
      <c r="G43" s="427"/>
      <c r="H43" s="509"/>
      <c r="I43" s="438"/>
      <c r="J43" s="23"/>
    </row>
    <row r="44" spans="1:10">
      <c r="A44" s="91" t="s">
        <v>176</v>
      </c>
      <c r="B44" s="92" t="s">
        <v>269</v>
      </c>
      <c r="C44" s="95"/>
      <c r="D44" s="95"/>
      <c r="E44" s="96"/>
      <c r="F44" s="544"/>
      <c r="G44" s="545"/>
      <c r="H44" s="539"/>
      <c r="I44" s="540"/>
      <c r="J44" s="23"/>
    </row>
    <row r="45" spans="1:10">
      <c r="A45" s="91"/>
      <c r="B45" s="94" t="s">
        <v>131</v>
      </c>
      <c r="C45" s="95" t="s">
        <v>265</v>
      </c>
      <c r="D45" s="95"/>
      <c r="E45" s="96">
        <v>785</v>
      </c>
      <c r="F45" s="542">
        <v>50129.279999999999</v>
      </c>
      <c r="G45" s="543"/>
      <c r="H45" s="537">
        <v>348115.8</v>
      </c>
      <c r="I45" s="538"/>
      <c r="J45" s="23"/>
    </row>
    <row r="46" spans="1:10">
      <c r="A46" s="91"/>
      <c r="B46" s="94" t="s">
        <v>133</v>
      </c>
      <c r="C46" s="95" t="s">
        <v>266</v>
      </c>
      <c r="D46" s="95"/>
      <c r="E46" s="96">
        <v>786</v>
      </c>
      <c r="F46" s="542">
        <v>144745.20000000001</v>
      </c>
      <c r="G46" s="543"/>
      <c r="H46" s="537">
        <v>821202.15</v>
      </c>
      <c r="I46" s="538"/>
      <c r="J46" s="23"/>
    </row>
    <row r="47" spans="1:10" ht="9.6" customHeight="1">
      <c r="A47" s="91"/>
      <c r="B47" s="95"/>
      <c r="C47" s="95"/>
      <c r="D47" s="95"/>
      <c r="E47" s="96"/>
      <c r="F47" s="544"/>
      <c r="G47" s="545"/>
      <c r="H47" s="539"/>
      <c r="I47" s="540"/>
      <c r="J47" s="23"/>
    </row>
    <row r="48" spans="1:10">
      <c r="A48" s="91"/>
      <c r="B48" s="95"/>
      <c r="C48" s="92" t="s">
        <v>270</v>
      </c>
      <c r="D48" s="92"/>
      <c r="E48" s="96">
        <v>78</v>
      </c>
      <c r="F48" s="531">
        <f>SUM(F45:F46)</f>
        <v>194874.48</v>
      </c>
      <c r="G48" s="557"/>
      <c r="H48" s="541">
        <f>SUM(H45:H46)</f>
        <v>1169317.95</v>
      </c>
      <c r="I48" s="532"/>
      <c r="J48" s="23"/>
    </row>
    <row r="49" spans="1:10" ht="10.15" customHeight="1">
      <c r="A49" s="91"/>
      <c r="B49" s="95"/>
      <c r="C49" s="92"/>
      <c r="D49" s="92"/>
      <c r="E49" s="96"/>
      <c r="F49" s="558"/>
      <c r="G49" s="559"/>
      <c r="H49" s="533"/>
      <c r="I49" s="534"/>
      <c r="J49" s="23"/>
    </row>
    <row r="50" spans="1:10">
      <c r="A50" s="91" t="s">
        <v>178</v>
      </c>
      <c r="B50" s="92" t="s">
        <v>271</v>
      </c>
      <c r="C50" s="95"/>
      <c r="D50" s="95"/>
      <c r="E50" s="96"/>
      <c r="F50" s="544"/>
      <c r="G50" s="545"/>
      <c r="H50" s="539"/>
      <c r="I50" s="540"/>
      <c r="J50" s="23"/>
    </row>
    <row r="51" spans="1:10">
      <c r="A51" s="91"/>
      <c r="B51" s="92" t="s">
        <v>272</v>
      </c>
      <c r="C51" s="95"/>
      <c r="D51" s="95"/>
      <c r="E51" s="96" t="s">
        <v>273</v>
      </c>
      <c r="F51" s="416">
        <f>F42+F48</f>
        <v>332660.32</v>
      </c>
      <c r="G51" s="417"/>
      <c r="H51" s="505">
        <f>H42+H48</f>
        <v>1298437.3599999999</v>
      </c>
      <c r="I51" s="432"/>
      <c r="J51" s="23"/>
    </row>
    <row r="52" spans="1:10" ht="10.15" customHeight="1">
      <c r="A52" s="91"/>
      <c r="B52" s="92"/>
      <c r="C52" s="95"/>
      <c r="D52" s="95"/>
      <c r="E52" s="96"/>
      <c r="F52" s="494"/>
      <c r="G52" s="546"/>
      <c r="H52" s="512"/>
      <c r="I52" s="495"/>
      <c r="J52" s="23"/>
    </row>
    <row r="53" spans="1:10">
      <c r="A53" s="91" t="s">
        <v>274</v>
      </c>
      <c r="B53" s="92" t="s">
        <v>275</v>
      </c>
      <c r="C53" s="95"/>
      <c r="D53" s="95"/>
      <c r="E53" s="96"/>
      <c r="F53" s="531">
        <f>IF(Charges!F52&gt;Produits!F51,Charges!F52-Produits!F51,0)</f>
        <v>373108.98000000004</v>
      </c>
      <c r="G53" s="557"/>
      <c r="H53" s="531">
        <f>IF(Charges!H52&gt;Produits!H51,Charges!H52-Produits!H51,0)</f>
        <v>0</v>
      </c>
      <c r="I53" s="532"/>
      <c r="J53" s="23"/>
    </row>
    <row r="54" spans="1:10" ht="10.15" customHeight="1">
      <c r="A54" s="91"/>
      <c r="B54" s="95"/>
      <c r="C54" s="95"/>
      <c r="D54" s="95"/>
      <c r="E54" s="96"/>
      <c r="F54" s="494"/>
      <c r="G54" s="546"/>
      <c r="H54" s="512"/>
      <c r="I54" s="495"/>
      <c r="J54" s="23"/>
    </row>
    <row r="55" spans="1:10">
      <c r="A55" s="91" t="s">
        <v>276</v>
      </c>
      <c r="B55" s="92" t="s">
        <v>277</v>
      </c>
      <c r="C55" s="95"/>
      <c r="D55" s="95"/>
      <c r="E55" s="96"/>
      <c r="F55" s="416">
        <f>F33+F51</f>
        <v>13047523.680000002</v>
      </c>
      <c r="G55" s="417"/>
      <c r="H55" s="505">
        <f>H33+H51</f>
        <v>13725037.77</v>
      </c>
      <c r="I55" s="432"/>
      <c r="J55" s="23"/>
    </row>
    <row r="56" spans="1:10" ht="10.15" customHeight="1">
      <c r="A56" s="91"/>
      <c r="B56" s="95"/>
      <c r="C56" s="95"/>
      <c r="D56" s="95"/>
      <c r="E56" s="96"/>
      <c r="F56" s="494"/>
      <c r="G56" s="546"/>
      <c r="H56" s="512"/>
      <c r="I56" s="495"/>
      <c r="J56" s="23"/>
    </row>
    <row r="57" spans="1:10">
      <c r="A57" s="91" t="s">
        <v>278</v>
      </c>
      <c r="B57" s="92" t="s">
        <v>279</v>
      </c>
      <c r="C57" s="95"/>
      <c r="D57" s="95"/>
      <c r="E57" s="96"/>
      <c r="F57" s="531">
        <f>IF(Charges!F56&gt;Produits!F55,Charges!F56-Produits!F55,0)</f>
        <v>0</v>
      </c>
      <c r="G57" s="557"/>
      <c r="H57" s="531">
        <f>IF(Charges!H56&gt;Produits!H55,Charges!H56-Produits!H55,0)</f>
        <v>0</v>
      </c>
      <c r="I57" s="532"/>
      <c r="J57" s="23"/>
    </row>
    <row r="58" spans="1:10" ht="10.15" customHeight="1">
      <c r="A58" s="91"/>
      <c r="B58" s="92"/>
      <c r="C58" s="95"/>
      <c r="D58" s="95"/>
      <c r="E58" s="96"/>
      <c r="F58" s="558"/>
      <c r="G58" s="559"/>
      <c r="H58" s="533"/>
      <c r="I58" s="534"/>
      <c r="J58" s="23"/>
    </row>
    <row r="59" spans="1:10">
      <c r="A59" s="91" t="s">
        <v>280</v>
      </c>
      <c r="B59" s="92" t="s">
        <v>281</v>
      </c>
      <c r="C59" s="95"/>
      <c r="D59" s="95"/>
      <c r="E59" s="96"/>
      <c r="F59" s="560"/>
      <c r="G59" s="561"/>
      <c r="H59" s="535"/>
      <c r="I59" s="536"/>
      <c r="J59" s="23"/>
    </row>
    <row r="60" spans="1:10">
      <c r="A60" s="91"/>
      <c r="B60" s="94" t="s">
        <v>131</v>
      </c>
      <c r="C60" s="95" t="s">
        <v>282</v>
      </c>
      <c r="D60" s="95"/>
      <c r="E60" s="96">
        <v>79201</v>
      </c>
      <c r="F60" s="542">
        <v>0</v>
      </c>
      <c r="G60" s="543"/>
      <c r="H60" s="537">
        <v>0</v>
      </c>
      <c r="I60" s="538"/>
      <c r="J60" s="23"/>
    </row>
    <row r="61" spans="1:10">
      <c r="A61" s="91"/>
      <c r="B61" s="94" t="s">
        <v>133</v>
      </c>
      <c r="C61" s="95" t="s">
        <v>283</v>
      </c>
      <c r="D61" s="95"/>
      <c r="E61" s="96">
        <v>79202</v>
      </c>
      <c r="F61" s="542">
        <v>373108.98</v>
      </c>
      <c r="G61" s="543"/>
      <c r="H61" s="537">
        <v>0</v>
      </c>
      <c r="I61" s="538"/>
      <c r="J61" s="23"/>
    </row>
    <row r="62" spans="1:10" ht="10.15" customHeight="1">
      <c r="A62" s="91"/>
      <c r="B62" s="94"/>
      <c r="C62" s="95"/>
      <c r="D62" s="95"/>
      <c r="E62" s="96"/>
      <c r="F62" s="544"/>
      <c r="G62" s="545"/>
      <c r="H62" s="539"/>
      <c r="I62" s="540"/>
      <c r="J62" s="23"/>
    </row>
    <row r="63" spans="1:10">
      <c r="A63" s="91"/>
      <c r="B63" s="94"/>
      <c r="C63" s="92" t="s">
        <v>236</v>
      </c>
      <c r="D63" s="92"/>
      <c r="E63" s="96">
        <v>79</v>
      </c>
      <c r="F63" s="416">
        <f>SUM(F60:F61)</f>
        <v>373108.98</v>
      </c>
      <c r="G63" s="417"/>
      <c r="H63" s="505">
        <f>SUM(H60:H61)</f>
        <v>0</v>
      </c>
      <c r="I63" s="432"/>
      <c r="J63" s="23"/>
    </row>
    <row r="64" spans="1:10" ht="10.15" customHeight="1">
      <c r="A64" s="91"/>
      <c r="B64" s="95"/>
      <c r="C64" s="95"/>
      <c r="D64" s="95"/>
      <c r="E64" s="96"/>
      <c r="F64" s="494"/>
      <c r="G64" s="546"/>
      <c r="H64" s="512"/>
      <c r="I64" s="495"/>
      <c r="J64" s="23"/>
    </row>
    <row r="65" spans="1:10" ht="13.5" thickBot="1">
      <c r="A65" s="91" t="s">
        <v>284</v>
      </c>
      <c r="B65" s="92" t="s">
        <v>285</v>
      </c>
      <c r="C65" s="95"/>
      <c r="D65" s="95"/>
      <c r="E65" s="99"/>
      <c r="F65" s="547">
        <f>F55+F63</f>
        <v>13420632.660000002</v>
      </c>
      <c r="G65" s="548"/>
      <c r="H65" s="529">
        <f>H55+H63</f>
        <v>13725037.77</v>
      </c>
      <c r="I65" s="530"/>
      <c r="J65" s="23"/>
    </row>
    <row r="66" spans="1:10">
      <c r="A66" s="100"/>
      <c r="B66" s="101"/>
      <c r="C66" s="101"/>
      <c r="D66" s="101"/>
      <c r="E66" s="102"/>
      <c r="F66" s="103"/>
      <c r="G66" s="103"/>
      <c r="H66" s="103"/>
      <c r="I66" s="103"/>
      <c r="J66" s="23"/>
    </row>
    <row r="67" spans="1:10" ht="15">
      <c r="A67" s="25"/>
      <c r="B67" s="24"/>
      <c r="C67" s="24"/>
      <c r="D67" s="24"/>
      <c r="E67" s="26"/>
      <c r="F67" s="23"/>
      <c r="G67" s="23"/>
      <c r="H67" s="23"/>
      <c r="I67" s="23"/>
      <c r="J67" s="23"/>
    </row>
    <row r="68" spans="1:10" ht="15">
      <c r="A68" s="25"/>
      <c r="B68" s="24"/>
      <c r="C68" s="24"/>
      <c r="D68" s="24"/>
      <c r="E68" s="26"/>
      <c r="F68" s="23"/>
      <c r="G68" s="23"/>
      <c r="H68" s="23"/>
      <c r="I68" s="23"/>
      <c r="J68" s="23"/>
    </row>
  </sheetData>
  <mergeCells count="124">
    <mergeCell ref="B23:D24"/>
    <mergeCell ref="C28:D28"/>
    <mergeCell ref="A1:B2"/>
    <mergeCell ref="A3:E3"/>
    <mergeCell ref="E5:E7"/>
    <mergeCell ref="F5:G7"/>
    <mergeCell ref="H5:I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d'Anhee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266"/>
      <c r="W1" s="264"/>
      <c r="X1" s="237" t="str">
        <f>Coordonnées!$U$1</f>
        <v>Code INS</v>
      </c>
      <c r="Y1" s="275">
        <f>Coordonnées!$V$1</f>
        <v>91005</v>
      </c>
    </row>
    <row r="2" spans="1:25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267"/>
      <c r="W2" s="265"/>
      <c r="X2" s="238" t="str">
        <f>Coordonnées!$U$2</f>
        <v>Exercice:</v>
      </c>
      <c r="Y2" s="276">
        <f>Coordonnées!$V$2</f>
        <v>2025</v>
      </c>
    </row>
    <row r="3" spans="1:25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X3" s="233" t="str">
        <f>Coordonnées!$U$3</f>
        <v>Version:</v>
      </c>
      <c r="Y3" s="277">
        <f>Coordonnées!$V$3</f>
        <v>2</v>
      </c>
    </row>
    <row r="4" spans="1:25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</row>
    <row r="5" spans="1:25" ht="16.149999999999999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49"/>
      <c r="S5" s="49"/>
      <c r="T5" s="49"/>
      <c r="U5" s="49"/>
      <c r="V5" s="49"/>
    </row>
    <row r="6" spans="1:25" ht="16.149999999999999" customHeight="1">
      <c r="A6" s="29" t="s">
        <v>292</v>
      </c>
      <c r="B6" s="28"/>
      <c r="C6" s="28"/>
      <c r="D6" s="28"/>
      <c r="E6" s="28"/>
      <c r="F6" s="67"/>
      <c r="G6" s="49"/>
      <c r="H6" s="49"/>
      <c r="I6" s="49"/>
      <c r="J6" s="49"/>
      <c r="K6" s="49"/>
      <c r="L6" s="49"/>
      <c r="M6" s="67"/>
      <c r="N6" s="67"/>
      <c r="O6" s="67"/>
      <c r="P6" s="67"/>
      <c r="Q6" s="49"/>
      <c r="R6" s="49"/>
      <c r="S6" s="49"/>
      <c r="T6" s="49"/>
      <c r="U6" s="49"/>
      <c r="V6" s="49"/>
    </row>
    <row r="7" spans="1:25" ht="16.899999999999999" customHeight="1">
      <c r="A7" s="104"/>
      <c r="B7" s="167"/>
      <c r="C7" s="167"/>
      <c r="D7" s="167"/>
      <c r="E7" s="167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168"/>
      <c r="S7" s="168"/>
      <c r="T7" s="168"/>
      <c r="U7" s="168"/>
      <c r="V7" s="168"/>
    </row>
    <row r="8" spans="1:25" ht="16.899999999999999" customHeight="1">
      <c r="A8" s="74"/>
      <c r="B8" s="260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2"/>
    </row>
    <row r="9" spans="1:25" ht="16.899999999999999" customHeight="1">
      <c r="A9" s="74"/>
      <c r="B9" s="245"/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46"/>
      <c r="W9" s="246"/>
      <c r="X9" s="247"/>
    </row>
    <row r="10" spans="1:25" ht="16.899999999999999" customHeight="1">
      <c r="A10" s="74"/>
      <c r="B10" s="245"/>
      <c r="C10" s="246"/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7"/>
    </row>
    <row r="11" spans="1:25" ht="16.899999999999999" customHeight="1">
      <c r="A11" s="74"/>
      <c r="B11" s="245"/>
      <c r="C11" s="246"/>
      <c r="D11" s="246"/>
      <c r="E11" s="246"/>
      <c r="F11" s="246"/>
      <c r="G11" s="246"/>
      <c r="H11" s="246"/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46"/>
      <c r="W11" s="246"/>
      <c r="X11" s="247"/>
    </row>
    <row r="12" spans="1:25" ht="16.899999999999999" customHeight="1">
      <c r="A12" s="74"/>
      <c r="B12" s="245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7"/>
    </row>
    <row r="13" spans="1:25" ht="16.899999999999999" customHeight="1">
      <c r="A13" s="74"/>
      <c r="B13" s="245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  <c r="W13" s="246"/>
      <c r="X13" s="247"/>
    </row>
    <row r="14" spans="1:25" ht="16.899999999999999" customHeight="1">
      <c r="A14" s="74"/>
      <c r="B14" s="245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  <c r="W14" s="246"/>
      <c r="X14" s="247"/>
    </row>
    <row r="15" spans="1:25" ht="16.899999999999999" customHeight="1">
      <c r="A15" s="80"/>
      <c r="B15" s="254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6"/>
    </row>
    <row r="16" spans="1:25" ht="16.899999999999999" customHeight="1">
      <c r="A16" s="74"/>
      <c r="B16" s="245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7"/>
    </row>
    <row r="17" spans="1:24" ht="16.899999999999999" customHeight="1">
      <c r="A17" s="74"/>
      <c r="B17" s="245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247"/>
    </row>
    <row r="18" spans="1:24" ht="16.899999999999999" customHeight="1">
      <c r="A18" s="74"/>
      <c r="B18" s="245"/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7"/>
    </row>
    <row r="19" spans="1:24" s="77" customFormat="1" ht="16.899999999999999" customHeight="1">
      <c r="A19" s="80"/>
      <c r="B19" s="254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6"/>
    </row>
    <row r="20" spans="1:24" s="77" customFormat="1" ht="16.899999999999999" customHeight="1">
      <c r="A20" s="80"/>
      <c r="B20" s="254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6"/>
    </row>
    <row r="21" spans="1:24" ht="16.899999999999999" customHeight="1">
      <c r="A21" s="74"/>
      <c r="B21" s="245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  <c r="W21" s="246"/>
      <c r="X21" s="247"/>
    </row>
    <row r="22" spans="1:24" ht="16.899999999999999" customHeight="1">
      <c r="A22" s="74"/>
      <c r="B22" s="245"/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6"/>
      <c r="W22" s="246"/>
      <c r="X22" s="247"/>
    </row>
    <row r="23" spans="1:24" ht="16.899999999999999" customHeight="1">
      <c r="A23" s="74"/>
      <c r="B23" s="245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  <c r="W23" s="246"/>
      <c r="X23" s="247"/>
    </row>
    <row r="24" spans="1:24" ht="16.899999999999999" customHeight="1">
      <c r="A24" s="74"/>
      <c r="B24" s="245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  <c r="R24" s="246"/>
      <c r="S24" s="246"/>
      <c r="T24" s="246"/>
      <c r="U24" s="246"/>
      <c r="V24" s="246"/>
      <c r="W24" s="246"/>
      <c r="X24" s="247"/>
    </row>
    <row r="25" spans="1:24" ht="16.899999999999999" customHeight="1">
      <c r="A25" s="74"/>
      <c r="B25" s="245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7"/>
    </row>
    <row r="26" spans="1:24" ht="16.899999999999999" customHeight="1">
      <c r="A26" s="74"/>
      <c r="B26" s="245"/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246"/>
      <c r="W26" s="246"/>
      <c r="X26" s="247"/>
    </row>
    <row r="27" spans="1:24" ht="16.899999999999999" customHeight="1">
      <c r="A27" s="82"/>
      <c r="B27" s="248"/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50"/>
    </row>
    <row r="28" spans="1:24" ht="16.899999999999999" customHeight="1">
      <c r="A28" s="74"/>
      <c r="B28" s="245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  <c r="W28" s="246"/>
      <c r="X28" s="247"/>
    </row>
    <row r="29" spans="1:24" ht="16.899999999999999" customHeight="1">
      <c r="A29" s="74"/>
      <c r="B29" s="245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246"/>
      <c r="Q29" s="246"/>
      <c r="R29" s="246"/>
      <c r="S29" s="246"/>
      <c r="T29" s="246"/>
      <c r="U29" s="246"/>
      <c r="V29" s="246"/>
      <c r="W29" s="246"/>
      <c r="X29" s="247"/>
    </row>
    <row r="30" spans="1:24" s="77" customFormat="1" ht="16.899999999999999" customHeight="1">
      <c r="A30" s="80"/>
      <c r="B30" s="254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6"/>
    </row>
    <row r="31" spans="1:24" ht="16.899999999999999" customHeight="1">
      <c r="A31" s="74"/>
      <c r="B31" s="245"/>
      <c r="C31" s="246"/>
      <c r="D31" s="246"/>
      <c r="E31" s="246"/>
      <c r="F31" s="246"/>
      <c r="G31" s="246"/>
      <c r="H31" s="246"/>
      <c r="I31" s="246"/>
      <c r="J31" s="246"/>
      <c r="K31" s="246"/>
      <c r="L31" s="246"/>
      <c r="M31" s="246"/>
      <c r="N31" s="246"/>
      <c r="O31" s="246"/>
      <c r="P31" s="246"/>
      <c r="Q31" s="246"/>
      <c r="R31" s="246"/>
      <c r="S31" s="246"/>
      <c r="T31" s="246"/>
      <c r="U31" s="246"/>
      <c r="V31" s="246"/>
      <c r="W31" s="246"/>
      <c r="X31" s="247"/>
    </row>
    <row r="32" spans="1:24" ht="16.899999999999999" customHeight="1">
      <c r="A32" s="82"/>
      <c r="B32" s="248"/>
      <c r="C32" s="249"/>
      <c r="D32" s="249"/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50"/>
    </row>
    <row r="33" spans="1:24" ht="16.899999999999999" customHeight="1">
      <c r="A33" s="82"/>
      <c r="B33" s="248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50"/>
    </row>
    <row r="34" spans="1:24" s="77" customFormat="1" ht="16.899999999999999" customHeight="1">
      <c r="A34" s="80"/>
      <c r="B34" s="254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6"/>
    </row>
    <row r="35" spans="1:24" ht="16.899999999999999" customHeight="1">
      <c r="A35" s="74"/>
      <c r="B35" s="245"/>
      <c r="C35" s="246"/>
      <c r="D35" s="246"/>
      <c r="E35" s="246"/>
      <c r="F35" s="246"/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  <c r="U35" s="246"/>
      <c r="V35" s="246"/>
      <c r="W35" s="246"/>
      <c r="X35" s="247"/>
    </row>
    <row r="36" spans="1:24" ht="16.899999999999999" customHeight="1">
      <c r="A36" s="83"/>
      <c r="B36" s="257"/>
      <c r="C36" s="258"/>
      <c r="D36" s="258"/>
      <c r="E36" s="258"/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  <c r="R36" s="258"/>
      <c r="S36" s="258"/>
      <c r="T36" s="258"/>
      <c r="U36" s="258"/>
      <c r="V36" s="258"/>
      <c r="W36" s="258"/>
      <c r="X36" s="259"/>
    </row>
    <row r="37" spans="1:24" s="77" customFormat="1" ht="16.899999999999999" customHeight="1">
      <c r="A37" s="80"/>
      <c r="B37" s="254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6"/>
    </row>
    <row r="38" spans="1:24" ht="16.899999999999999" customHeight="1">
      <c r="A38" s="74"/>
      <c r="B38" s="245"/>
      <c r="C38" s="246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  <c r="W38" s="246"/>
      <c r="X38" s="247"/>
    </row>
    <row r="39" spans="1:24" ht="16.899999999999999" customHeight="1">
      <c r="A39" s="74"/>
      <c r="B39" s="245"/>
      <c r="C39" s="246"/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  <c r="W39" s="246"/>
      <c r="X39" s="247"/>
    </row>
    <row r="40" spans="1:24" ht="16.899999999999999" customHeight="1">
      <c r="A40" s="74"/>
      <c r="B40" s="245"/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  <c r="W40" s="246"/>
      <c r="X40" s="247"/>
    </row>
    <row r="41" spans="1:24" ht="16.899999999999999" customHeight="1">
      <c r="A41" s="74"/>
      <c r="B41" s="245"/>
      <c r="C41" s="246"/>
      <c r="D41" s="246"/>
      <c r="E41" s="246"/>
      <c r="F41" s="246"/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6"/>
      <c r="T41" s="246"/>
      <c r="U41" s="246"/>
      <c r="V41" s="246"/>
      <c r="W41" s="246"/>
      <c r="X41" s="247"/>
    </row>
    <row r="42" spans="1:24" ht="16.899999999999999" customHeight="1">
      <c r="A42" s="74"/>
      <c r="B42" s="245"/>
      <c r="C42" s="246"/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46"/>
      <c r="T42" s="246"/>
      <c r="U42" s="246"/>
      <c r="V42" s="246"/>
      <c r="W42" s="246"/>
      <c r="X42" s="247"/>
    </row>
    <row r="43" spans="1:24" ht="16.899999999999999" customHeight="1">
      <c r="A43" s="74"/>
      <c r="B43" s="245"/>
      <c r="C43" s="246"/>
      <c r="D43" s="246"/>
      <c r="E43" s="246"/>
      <c r="F43" s="246"/>
      <c r="G43" s="246"/>
      <c r="H43" s="246"/>
      <c r="I43" s="246"/>
      <c r="J43" s="246"/>
      <c r="K43" s="246"/>
      <c r="L43" s="246"/>
      <c r="M43" s="246"/>
      <c r="N43" s="246"/>
      <c r="O43" s="246"/>
      <c r="P43" s="246"/>
      <c r="Q43" s="246"/>
      <c r="R43" s="246"/>
      <c r="S43" s="246"/>
      <c r="T43" s="246"/>
      <c r="U43" s="246"/>
      <c r="V43" s="246"/>
      <c r="W43" s="246"/>
      <c r="X43" s="247"/>
    </row>
    <row r="44" spans="1:24" ht="16.899999999999999" customHeight="1">
      <c r="A44" s="82"/>
      <c r="B44" s="248"/>
      <c r="C44" s="249"/>
      <c r="D44" s="249"/>
      <c r="E44" s="249"/>
      <c r="F44" s="249"/>
      <c r="G44" s="249"/>
      <c r="H44" s="249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49"/>
      <c r="T44" s="249"/>
      <c r="U44" s="249"/>
      <c r="V44" s="249"/>
      <c r="W44" s="249"/>
      <c r="X44" s="250"/>
    </row>
    <row r="45" spans="1:24" ht="16.899999999999999" customHeight="1">
      <c r="A45" s="78"/>
      <c r="B45" s="251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3"/>
    </row>
    <row r="46" spans="1:24" ht="16.899999999999999" customHeight="1">
      <c r="A46" s="74"/>
      <c r="B46" s="245"/>
      <c r="C46" s="246"/>
      <c r="D46" s="246"/>
      <c r="E46" s="246"/>
      <c r="F46" s="246"/>
      <c r="G46" s="246"/>
      <c r="H46" s="246"/>
      <c r="I46" s="246"/>
      <c r="J46" s="246"/>
      <c r="K46" s="246"/>
      <c r="L46" s="246"/>
      <c r="M46" s="246"/>
      <c r="N46" s="246"/>
      <c r="O46" s="246"/>
      <c r="P46" s="246"/>
      <c r="Q46" s="246"/>
      <c r="R46" s="246"/>
      <c r="S46" s="246"/>
      <c r="T46" s="246"/>
      <c r="U46" s="246"/>
      <c r="V46" s="246"/>
      <c r="W46" s="246"/>
      <c r="X46" s="247"/>
    </row>
    <row r="47" spans="1:24" ht="16.899999999999999" customHeight="1">
      <c r="A47" s="74"/>
      <c r="B47" s="245"/>
      <c r="C47" s="246"/>
      <c r="D47" s="246"/>
      <c r="E47" s="246"/>
      <c r="F47" s="246"/>
      <c r="G47" s="246"/>
      <c r="H47" s="246"/>
      <c r="I47" s="246"/>
      <c r="J47" s="246"/>
      <c r="K47" s="246"/>
      <c r="L47" s="246"/>
      <c r="M47" s="246"/>
      <c r="N47" s="246"/>
      <c r="O47" s="246"/>
      <c r="P47" s="246"/>
      <c r="Q47" s="246"/>
      <c r="R47" s="246"/>
      <c r="S47" s="246"/>
      <c r="T47" s="246"/>
      <c r="U47" s="246"/>
      <c r="V47" s="246"/>
      <c r="W47" s="246"/>
      <c r="X47" s="247"/>
    </row>
    <row r="48" spans="1:24" ht="16.899999999999999" customHeight="1">
      <c r="A48" s="104"/>
      <c r="B48" s="269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1"/>
    </row>
    <row r="49" spans="1:24" ht="16.899999999999999" customHeight="1">
      <c r="A49" s="104"/>
      <c r="B49" s="269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1"/>
    </row>
    <row r="50" spans="1:24" ht="16.899999999999999" customHeight="1">
      <c r="A50" s="104"/>
      <c r="B50" s="272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4"/>
    </row>
    <row r="51" spans="1:24" ht="16.899999999999999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303" t="str">
        <f>Coordonnées!A1</f>
        <v>Synthèse des Comptes</v>
      </c>
      <c r="B1" s="304"/>
      <c r="C1" s="304"/>
      <c r="D1" s="304"/>
      <c r="E1" s="304"/>
      <c r="F1" s="304"/>
      <c r="G1" s="307" t="str">
        <f>Coordonnées!G1</f>
        <v>Administration communale d'Anhee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264"/>
      <c r="W1" s="264"/>
      <c r="X1" s="237" t="str">
        <f>Coordonnées!$U$1</f>
        <v>Code INS</v>
      </c>
      <c r="Y1" s="275">
        <f>Coordonnées!$V$1</f>
        <v>91005</v>
      </c>
    </row>
    <row r="2" spans="1:25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265"/>
      <c r="W2" s="265"/>
      <c r="X2" s="238" t="str">
        <f>Coordonnées!$U$2</f>
        <v>Exercice:</v>
      </c>
      <c r="Y2" s="276">
        <f>Coordonnées!$V$2</f>
        <v>2025</v>
      </c>
    </row>
    <row r="3" spans="1:25">
      <c r="A3" s="194" t="str">
        <f>Coordonnées!A3</f>
        <v>Modèle officiel généré par l'application eComptes © SPW Intérieur et Action Sociale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P3" s="263"/>
      <c r="Q3" s="263"/>
      <c r="X3" s="233" t="str">
        <f>Coordonnées!$U$3</f>
        <v>Version:</v>
      </c>
      <c r="Y3" s="277">
        <f>Coordonnées!$V$3</f>
        <v>2</v>
      </c>
    </row>
    <row r="4" spans="1:25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5" ht="16.149999999999999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49"/>
      <c r="S5" s="49"/>
    </row>
    <row r="6" spans="1:25" ht="16.149999999999999" customHeight="1">
      <c r="A6" s="29" t="s">
        <v>293</v>
      </c>
      <c r="B6" s="191"/>
      <c r="C6" s="191"/>
      <c r="D6" s="191"/>
      <c r="E6" s="191"/>
      <c r="F6" s="51"/>
      <c r="G6" s="65"/>
      <c r="H6" s="65"/>
      <c r="I6" s="3"/>
      <c r="J6" s="3"/>
      <c r="K6" s="3"/>
      <c r="L6" s="3"/>
      <c r="M6" s="188"/>
      <c r="N6" s="188"/>
      <c r="O6" s="188"/>
      <c r="P6" s="188"/>
      <c r="Q6" s="3"/>
      <c r="R6" s="3"/>
      <c r="S6" s="3"/>
    </row>
    <row r="7" spans="1:25" ht="16.899999999999999" customHeight="1">
      <c r="A7" s="30"/>
      <c r="B7" s="191"/>
      <c r="C7" s="191"/>
      <c r="D7" s="191"/>
      <c r="E7" s="191"/>
      <c r="F7" s="51"/>
      <c r="G7" s="51"/>
      <c r="H7" s="51"/>
      <c r="I7" s="188"/>
      <c r="J7" s="188"/>
      <c r="K7" s="188"/>
      <c r="L7" s="188"/>
      <c r="M7" s="188"/>
      <c r="N7" s="188"/>
      <c r="O7" s="188"/>
      <c r="P7" s="188"/>
      <c r="Q7" s="188"/>
      <c r="R7" s="3"/>
      <c r="S7" s="3"/>
    </row>
    <row r="8" spans="1:25" ht="16.899999999999999" customHeight="1">
      <c r="A8" s="192" t="s">
        <v>304</v>
      </c>
      <c r="B8" s="30"/>
      <c r="C8" s="193"/>
      <c r="D8" s="193"/>
      <c r="E8" s="193"/>
      <c r="F8" s="192" t="s">
        <v>305</v>
      </c>
      <c r="G8" s="193"/>
      <c r="H8" s="193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90"/>
    </row>
    <row r="9" spans="1:25" ht="49.9" customHeight="1">
      <c r="A9" s="589" t="s">
        <v>306</v>
      </c>
      <c r="B9" s="589"/>
      <c r="C9" s="589"/>
      <c r="D9" s="589"/>
      <c r="E9" s="589"/>
      <c r="F9" s="590" t="s">
        <v>307</v>
      </c>
      <c r="G9" s="590"/>
      <c r="H9" s="590"/>
      <c r="I9" s="590"/>
      <c r="J9" s="590"/>
      <c r="K9" s="590"/>
      <c r="L9" s="590"/>
      <c r="M9" s="590"/>
      <c r="N9" s="590"/>
      <c r="O9" s="590"/>
      <c r="P9" s="590"/>
      <c r="Q9" s="590"/>
      <c r="R9" s="590"/>
      <c r="S9" s="590"/>
      <c r="T9" s="590"/>
      <c r="U9" s="590"/>
      <c r="V9" s="590"/>
      <c r="W9" s="590"/>
    </row>
    <row r="10" spans="1:25" ht="49.9" customHeight="1">
      <c r="A10" s="589" t="s">
        <v>29</v>
      </c>
      <c r="B10" s="589"/>
      <c r="C10" s="589"/>
      <c r="D10" s="589"/>
      <c r="E10" s="589"/>
      <c r="F10" s="588" t="s">
        <v>308</v>
      </c>
      <c r="G10" s="588"/>
      <c r="H10" s="588"/>
      <c r="I10" s="588"/>
      <c r="J10" s="588"/>
      <c r="K10" s="588"/>
      <c r="L10" s="588"/>
      <c r="M10" s="588"/>
      <c r="N10" s="588"/>
      <c r="O10" s="588"/>
      <c r="P10" s="588"/>
      <c r="Q10" s="588"/>
      <c r="R10" s="588"/>
      <c r="S10" s="588"/>
      <c r="T10" s="588"/>
      <c r="U10" s="588"/>
      <c r="V10" s="588"/>
      <c r="W10" s="588"/>
    </row>
    <row r="11" spans="1:25" ht="49.9" customHeight="1">
      <c r="A11" s="589" t="s">
        <v>309</v>
      </c>
      <c r="B11" s="589"/>
      <c r="C11" s="589"/>
      <c r="D11" s="589"/>
      <c r="E11" s="589"/>
      <c r="F11" s="588" t="s">
        <v>310</v>
      </c>
      <c r="G11" s="588"/>
      <c r="H11" s="588"/>
      <c r="I11" s="588"/>
      <c r="J11" s="588"/>
      <c r="K11" s="588"/>
      <c r="L11" s="588"/>
      <c r="M11" s="588"/>
      <c r="N11" s="588"/>
      <c r="O11" s="588"/>
      <c r="P11" s="588"/>
      <c r="Q11" s="588"/>
      <c r="R11" s="588"/>
      <c r="S11" s="588"/>
      <c r="T11" s="588"/>
      <c r="U11" s="588"/>
      <c r="V11" s="588"/>
      <c r="W11" s="588"/>
    </row>
    <row r="12" spans="1:25" ht="49.9" customHeight="1">
      <c r="A12" s="589" t="s">
        <v>311</v>
      </c>
      <c r="B12" s="589"/>
      <c r="C12" s="589"/>
      <c r="D12" s="589"/>
      <c r="E12" s="589"/>
      <c r="F12" s="588" t="s">
        <v>331</v>
      </c>
      <c r="G12" s="588"/>
      <c r="H12" s="588"/>
      <c r="I12" s="588"/>
      <c r="J12" s="588"/>
      <c r="K12" s="588"/>
      <c r="L12" s="588"/>
      <c r="M12" s="588"/>
      <c r="N12" s="588"/>
      <c r="O12" s="588"/>
      <c r="P12" s="588"/>
      <c r="Q12" s="588"/>
      <c r="R12" s="588"/>
      <c r="S12" s="588"/>
      <c r="T12" s="588"/>
      <c r="U12" s="588"/>
      <c r="V12" s="588"/>
      <c r="W12" s="588"/>
    </row>
    <row r="13" spans="1:25" ht="49.9" customHeight="1">
      <c r="A13" s="589" t="s">
        <v>312</v>
      </c>
      <c r="B13" s="589"/>
      <c r="C13" s="589"/>
      <c r="D13" s="589"/>
      <c r="E13" s="589"/>
      <c r="F13" s="588" t="s">
        <v>313</v>
      </c>
      <c r="G13" s="588"/>
      <c r="H13" s="588"/>
      <c r="I13" s="588"/>
      <c r="J13" s="588"/>
      <c r="K13" s="588"/>
      <c r="L13" s="588"/>
      <c r="M13" s="588"/>
      <c r="N13" s="588"/>
      <c r="O13" s="588"/>
      <c r="P13" s="588"/>
      <c r="Q13" s="588"/>
      <c r="R13" s="588"/>
      <c r="S13" s="588"/>
      <c r="T13" s="588"/>
      <c r="U13" s="588"/>
      <c r="V13" s="588"/>
      <c r="W13" s="588"/>
    </row>
    <row r="14" spans="1:25" ht="49.9" customHeight="1">
      <c r="A14" s="589" t="s">
        <v>314</v>
      </c>
      <c r="B14" s="589"/>
      <c r="C14" s="589"/>
      <c r="D14" s="589"/>
      <c r="E14" s="589"/>
      <c r="F14" s="588" t="s">
        <v>332</v>
      </c>
      <c r="G14" s="588"/>
      <c r="H14" s="588"/>
      <c r="I14" s="588"/>
      <c r="J14" s="588"/>
      <c r="K14" s="588"/>
      <c r="L14" s="588"/>
      <c r="M14" s="588"/>
      <c r="N14" s="588"/>
      <c r="O14" s="588"/>
      <c r="P14" s="588"/>
      <c r="Q14" s="588"/>
      <c r="R14" s="588"/>
      <c r="S14" s="588"/>
      <c r="T14" s="588"/>
      <c r="U14" s="588"/>
      <c r="V14" s="588"/>
      <c r="W14" s="588"/>
    </row>
    <row r="15" spans="1:25" ht="52.15" customHeight="1">
      <c r="A15" s="589" t="s">
        <v>315</v>
      </c>
      <c r="B15" s="589"/>
      <c r="C15" s="589"/>
      <c r="D15" s="589"/>
      <c r="E15" s="589"/>
      <c r="F15" s="588" t="s">
        <v>316</v>
      </c>
      <c r="G15" s="588"/>
      <c r="H15" s="588"/>
      <c r="I15" s="588"/>
      <c r="J15" s="588"/>
      <c r="K15" s="588"/>
      <c r="L15" s="588"/>
      <c r="M15" s="588"/>
      <c r="N15" s="588"/>
      <c r="O15" s="588"/>
      <c r="P15" s="588"/>
      <c r="Q15" s="588"/>
      <c r="R15" s="588"/>
      <c r="S15" s="588"/>
      <c r="T15" s="588"/>
      <c r="U15" s="588"/>
      <c r="V15" s="588"/>
      <c r="W15" s="588"/>
    </row>
    <row r="16" spans="1:25" ht="49.9" customHeight="1">
      <c r="A16" s="588" t="s">
        <v>317</v>
      </c>
      <c r="B16" s="588"/>
      <c r="C16" s="588"/>
      <c r="D16" s="588"/>
      <c r="E16" s="588"/>
      <c r="F16" s="588" t="s">
        <v>318</v>
      </c>
      <c r="G16" s="588"/>
      <c r="H16" s="588"/>
      <c r="I16" s="588"/>
      <c r="J16" s="588"/>
      <c r="K16" s="588"/>
      <c r="L16" s="588"/>
      <c r="M16" s="588"/>
      <c r="N16" s="588"/>
      <c r="O16" s="588"/>
      <c r="P16" s="588"/>
      <c r="Q16" s="588"/>
      <c r="R16" s="588"/>
      <c r="S16" s="588"/>
      <c r="T16" s="588"/>
      <c r="U16" s="588"/>
      <c r="V16" s="588"/>
      <c r="W16" s="588"/>
    </row>
    <row r="17" spans="1:23" ht="49.9" customHeight="1">
      <c r="A17" s="589" t="s">
        <v>319</v>
      </c>
      <c r="B17" s="589"/>
      <c r="C17" s="589"/>
      <c r="D17" s="589"/>
      <c r="E17" s="589"/>
      <c r="F17" s="588" t="s">
        <v>333</v>
      </c>
      <c r="G17" s="588"/>
      <c r="H17" s="588"/>
      <c r="I17" s="588"/>
      <c r="J17" s="588"/>
      <c r="K17" s="588"/>
      <c r="L17" s="588"/>
      <c r="M17" s="588"/>
      <c r="N17" s="588"/>
      <c r="O17" s="588"/>
      <c r="P17" s="588"/>
      <c r="Q17" s="588"/>
      <c r="R17" s="588"/>
      <c r="S17" s="588"/>
      <c r="T17" s="588"/>
      <c r="U17" s="588"/>
      <c r="V17" s="588"/>
      <c r="W17" s="588"/>
    </row>
    <row r="18" spans="1:23" ht="49.9" customHeight="1">
      <c r="A18" s="589" t="s">
        <v>320</v>
      </c>
      <c r="B18" s="589"/>
      <c r="C18" s="589"/>
      <c r="D18" s="589"/>
      <c r="E18" s="589"/>
      <c r="F18" s="588" t="s">
        <v>321</v>
      </c>
      <c r="G18" s="588"/>
      <c r="H18" s="588"/>
      <c r="I18" s="588"/>
      <c r="J18" s="588"/>
      <c r="K18" s="588"/>
      <c r="L18" s="588"/>
      <c r="M18" s="588"/>
      <c r="N18" s="588"/>
      <c r="O18" s="588"/>
      <c r="P18" s="588"/>
      <c r="Q18" s="588"/>
      <c r="R18" s="588"/>
      <c r="S18" s="588"/>
      <c r="T18" s="588"/>
      <c r="U18" s="588"/>
      <c r="V18" s="588"/>
      <c r="W18" s="588"/>
    </row>
    <row r="19" spans="1:23" s="77" customFormat="1" ht="16.899999999999999" customHeight="1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1"/>
    </row>
    <row r="20" spans="1:23" s="77" customFormat="1" ht="16.899999999999999" customHeight="1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1"/>
    </row>
    <row r="21" spans="1:23" ht="16.899999999999999" customHeight="1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9"/>
    </row>
    <row r="22" spans="1:23" ht="16.899999999999999" customHeight="1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9"/>
    </row>
    <row r="23" spans="1:23" ht="16.899999999999999" customHeight="1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9"/>
    </row>
    <row r="24" spans="1:23" ht="16.899999999999999" customHeight="1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9"/>
    </row>
    <row r="25" spans="1:23" ht="16.899999999999999" customHeight="1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9"/>
    </row>
    <row r="26" spans="1:23" ht="16.899999999999999" customHeight="1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9"/>
    </row>
    <row r="27" spans="1:23" ht="16.899999999999999" customHeight="1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170"/>
    </row>
    <row r="28" spans="1:23" ht="16.899999999999999" customHeight="1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9"/>
    </row>
    <row r="29" spans="1:23" ht="16.899999999999999" customHeight="1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9"/>
    </row>
    <row r="30" spans="1:23" s="77" customFormat="1" ht="16.899999999999999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1"/>
    </row>
    <row r="31" spans="1:23" ht="16.899999999999999" customHeight="1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9"/>
    </row>
    <row r="32" spans="1:23" ht="16.899999999999999" customHeight="1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170"/>
    </row>
    <row r="33" spans="1:19" ht="16.899999999999999" customHeight="1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170"/>
    </row>
    <row r="34" spans="1:19" s="77" customFormat="1" ht="16.899999999999999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1"/>
    </row>
    <row r="35" spans="1:19" ht="16.899999999999999" customHeight="1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9"/>
    </row>
    <row r="36" spans="1:19" ht="16.899999999999999" customHeight="1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170"/>
    </row>
    <row r="37" spans="1:19" s="77" customFormat="1" ht="16.899999999999999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1"/>
    </row>
    <row r="38" spans="1:19" ht="16.899999999999999" customHeight="1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9"/>
    </row>
    <row r="39" spans="1:19" ht="16.899999999999999" customHeight="1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9"/>
    </row>
    <row r="40" spans="1:19" ht="16.899999999999999" customHeight="1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9"/>
    </row>
    <row r="41" spans="1:19" ht="16.899999999999999" customHeight="1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9"/>
    </row>
    <row r="42" spans="1:19" ht="16.899999999999999" customHeight="1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9"/>
    </row>
    <row r="43" spans="1:19" ht="16.899999999999999" customHeight="1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9"/>
    </row>
    <row r="44" spans="1:19" ht="16.899999999999999" customHeight="1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170"/>
    </row>
    <row r="45" spans="1:19" ht="16.899999999999999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9"/>
    </row>
    <row r="46" spans="1:19" ht="16.899999999999999" customHeight="1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9"/>
    </row>
    <row r="47" spans="1:19" ht="16.899999999999999" customHeight="1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</row>
    <row r="48" spans="1:19" ht="16.899999999999999" customHeight="1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9"/>
    </row>
    <row r="49" spans="1:19" ht="16.899999999999999" customHeight="1">
      <c r="A49" s="104"/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04"/>
    </row>
    <row r="50" spans="1:19" ht="16.899999999999999" customHeight="1">
      <c r="A50" s="104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04"/>
    </row>
    <row r="51" spans="1:19" ht="16.899999999999999" customHeight="1">
      <c r="A51" s="104"/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04"/>
    </row>
    <row r="52" spans="1:19" ht="16.899999999999999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</vt:i4>
      </vt:variant>
    </vt:vector>
  </HeadingPairs>
  <TitlesOfParts>
    <vt:vector size="16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Pierre Chasseur</cp:lastModifiedBy>
  <cp:lastPrinted>2024-12-03T14:33:46Z</cp:lastPrinted>
  <dcterms:created xsi:type="dcterms:W3CDTF">2006-02-10T09:03:57Z</dcterms:created>
  <dcterms:modified xsi:type="dcterms:W3CDTF">2026-07-03T07:37:15Z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